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ophevergnet/Desktop/"/>
    </mc:Choice>
  </mc:AlternateContent>
  <xr:revisionPtr revIDLastSave="0" documentId="13_ncr:1_{924C5F61-D73A-6D4B-81D3-985CA7E3AEFC}" xr6:coauthVersionLast="36" xr6:coauthVersionMax="36" xr10:uidLastSave="{00000000-0000-0000-0000-000000000000}"/>
  <bookViews>
    <workbookView xWindow="0" yWindow="660" windowWidth="30240" windowHeight="17520" activeTab="3" xr2:uid="{00000000-000D-0000-FFFF-FFFF00000000}"/>
  </bookViews>
  <sheets>
    <sheet name="Saisie élèves" sheetId="2" r:id="rId1"/>
    <sheet name="Barème scores" sheetId="3" r:id="rId2"/>
    <sheet name="Profil élève" sheetId="4" r:id="rId3"/>
    <sheet name="Fiche élève imprimable" sheetId="5" r:id="rId4"/>
  </sheets>
  <calcPr calcId="181029"/>
</workbook>
</file>

<file path=xl/calcChain.xml><?xml version="1.0" encoding="utf-8"?>
<calcChain xmlns="http://schemas.openxmlformats.org/spreadsheetml/2006/main">
  <c r="H152" i="4" l="1"/>
  <c r="H145" i="4"/>
  <c r="H137" i="4"/>
  <c r="H129" i="4"/>
  <c r="H121" i="4"/>
  <c r="H113" i="4"/>
  <c r="H105" i="4"/>
  <c r="H97" i="4"/>
  <c r="H89" i="4"/>
  <c r="H81" i="4"/>
  <c r="H73" i="4"/>
  <c r="H65" i="4"/>
  <c r="H57" i="4"/>
  <c r="H49" i="4"/>
  <c r="H41" i="4"/>
  <c r="H33" i="4"/>
  <c r="H19" i="4"/>
  <c r="C4" i="4"/>
  <c r="AH153" i="2"/>
  <c r="AG153" i="2"/>
  <c r="AF153" i="2"/>
  <c r="AE153" i="2"/>
  <c r="AD153" i="2"/>
  <c r="AC153" i="2"/>
  <c r="AB153" i="2"/>
  <c r="AH152" i="2"/>
  <c r="H151" i="4" s="1"/>
  <c r="AG152" i="2"/>
  <c r="AF152" i="2"/>
  <c r="AE152" i="2"/>
  <c r="AD152" i="2"/>
  <c r="AC152" i="2"/>
  <c r="AB152" i="2"/>
  <c r="AH151" i="2"/>
  <c r="H150" i="4" s="1"/>
  <c r="AG151" i="2"/>
  <c r="AF151" i="2"/>
  <c r="AE151" i="2"/>
  <c r="AD151" i="2"/>
  <c r="AC151" i="2"/>
  <c r="AB151" i="2"/>
  <c r="AH150" i="2"/>
  <c r="H149" i="4" s="1"/>
  <c r="AG150" i="2"/>
  <c r="AF150" i="2"/>
  <c r="AE150" i="2"/>
  <c r="AD150" i="2"/>
  <c r="AC150" i="2"/>
  <c r="AB150" i="2"/>
  <c r="AH149" i="2"/>
  <c r="H148" i="4" s="1"/>
  <c r="AG149" i="2"/>
  <c r="AF149" i="2"/>
  <c r="AE149" i="2"/>
  <c r="AD149" i="2"/>
  <c r="AC149" i="2"/>
  <c r="AB149" i="2"/>
  <c r="AH148" i="2"/>
  <c r="H147" i="4" s="1"/>
  <c r="AG148" i="2"/>
  <c r="AF148" i="2"/>
  <c r="AE148" i="2"/>
  <c r="AD148" i="2"/>
  <c r="AC148" i="2"/>
  <c r="AB148" i="2"/>
  <c r="AH147" i="2"/>
  <c r="H146" i="4" s="1"/>
  <c r="AG147" i="2"/>
  <c r="AF147" i="2"/>
  <c r="AE147" i="2"/>
  <c r="AD147" i="2"/>
  <c r="AC147" i="2"/>
  <c r="AB147" i="2"/>
  <c r="AH146" i="2"/>
  <c r="AG146" i="2"/>
  <c r="AF146" i="2"/>
  <c r="AE146" i="2"/>
  <c r="AD146" i="2"/>
  <c r="AC146" i="2"/>
  <c r="AB146" i="2"/>
  <c r="AH145" i="2"/>
  <c r="H144" i="4" s="1"/>
  <c r="AG145" i="2"/>
  <c r="AF145" i="2"/>
  <c r="AE145" i="2"/>
  <c r="AD145" i="2"/>
  <c r="AC145" i="2"/>
  <c r="AB145" i="2"/>
  <c r="AH144" i="2"/>
  <c r="H143" i="4" s="1"/>
  <c r="AG144" i="2"/>
  <c r="AF144" i="2"/>
  <c r="AE144" i="2"/>
  <c r="AD144" i="2"/>
  <c r="AC144" i="2"/>
  <c r="AB144" i="2"/>
  <c r="AH143" i="2"/>
  <c r="H142" i="4" s="1"/>
  <c r="AG143" i="2"/>
  <c r="AF143" i="2"/>
  <c r="AE143" i="2"/>
  <c r="AD143" i="2"/>
  <c r="AC143" i="2"/>
  <c r="AB143" i="2"/>
  <c r="AH142" i="2"/>
  <c r="H141" i="4" s="1"/>
  <c r="AG142" i="2"/>
  <c r="AF142" i="2"/>
  <c r="AE142" i="2"/>
  <c r="AD142" i="2"/>
  <c r="AC142" i="2"/>
  <c r="AB142" i="2"/>
  <c r="AH141" i="2"/>
  <c r="H140" i="4" s="1"/>
  <c r="AG141" i="2"/>
  <c r="AF141" i="2"/>
  <c r="AE141" i="2"/>
  <c r="AD141" i="2"/>
  <c r="AC141" i="2"/>
  <c r="AB141" i="2"/>
  <c r="AH140" i="2"/>
  <c r="H139" i="4" s="1"/>
  <c r="AG140" i="2"/>
  <c r="AF140" i="2"/>
  <c r="AE140" i="2"/>
  <c r="AD140" i="2"/>
  <c r="AC140" i="2"/>
  <c r="AB140" i="2"/>
  <c r="AH139" i="2"/>
  <c r="H138" i="4" s="1"/>
  <c r="AG139" i="2"/>
  <c r="AF139" i="2"/>
  <c r="AE139" i="2"/>
  <c r="AD139" i="2"/>
  <c r="AC139" i="2"/>
  <c r="AB139" i="2"/>
  <c r="AH138" i="2"/>
  <c r="AG138" i="2"/>
  <c r="AF138" i="2"/>
  <c r="AE138" i="2"/>
  <c r="AD138" i="2"/>
  <c r="AC138" i="2"/>
  <c r="AB138" i="2"/>
  <c r="AH137" i="2"/>
  <c r="H136" i="4" s="1"/>
  <c r="AG137" i="2"/>
  <c r="AF137" i="2"/>
  <c r="AE137" i="2"/>
  <c r="AD137" i="2"/>
  <c r="AC137" i="2"/>
  <c r="AB137" i="2"/>
  <c r="AH136" i="2"/>
  <c r="H135" i="4" s="1"/>
  <c r="AG136" i="2"/>
  <c r="AF136" i="2"/>
  <c r="AE136" i="2"/>
  <c r="AD136" i="2"/>
  <c r="AC136" i="2"/>
  <c r="AB136" i="2"/>
  <c r="AH135" i="2"/>
  <c r="H134" i="4" s="1"/>
  <c r="AG135" i="2"/>
  <c r="AF135" i="2"/>
  <c r="AE135" i="2"/>
  <c r="AD135" i="2"/>
  <c r="AC135" i="2"/>
  <c r="AB135" i="2"/>
  <c r="AH134" i="2"/>
  <c r="H133" i="4" s="1"/>
  <c r="AG134" i="2"/>
  <c r="AF134" i="2"/>
  <c r="AE134" i="2"/>
  <c r="AD134" i="2"/>
  <c r="AC134" i="2"/>
  <c r="AB134" i="2"/>
  <c r="AH133" i="2"/>
  <c r="H132" i="4" s="1"/>
  <c r="AG133" i="2"/>
  <c r="AF133" i="2"/>
  <c r="AE133" i="2"/>
  <c r="AD133" i="2"/>
  <c r="AC133" i="2"/>
  <c r="AB133" i="2"/>
  <c r="AH132" i="2"/>
  <c r="H131" i="4" s="1"/>
  <c r="AG132" i="2"/>
  <c r="AF132" i="2"/>
  <c r="AE132" i="2"/>
  <c r="AD132" i="2"/>
  <c r="AC132" i="2"/>
  <c r="AB132" i="2"/>
  <c r="AH131" i="2"/>
  <c r="H130" i="4" s="1"/>
  <c r="AG131" i="2"/>
  <c r="AF131" i="2"/>
  <c r="AE131" i="2"/>
  <c r="AD131" i="2"/>
  <c r="AC131" i="2"/>
  <c r="AB131" i="2"/>
  <c r="AH130" i="2"/>
  <c r="AG130" i="2"/>
  <c r="AF130" i="2"/>
  <c r="AE130" i="2"/>
  <c r="AD130" i="2"/>
  <c r="AC130" i="2"/>
  <c r="AB130" i="2"/>
  <c r="AH129" i="2"/>
  <c r="H128" i="4" s="1"/>
  <c r="AG129" i="2"/>
  <c r="AF129" i="2"/>
  <c r="AE129" i="2"/>
  <c r="AD129" i="2"/>
  <c r="AC129" i="2"/>
  <c r="AB129" i="2"/>
  <c r="AH128" i="2"/>
  <c r="H127" i="4" s="1"/>
  <c r="AG128" i="2"/>
  <c r="AF128" i="2"/>
  <c r="AE128" i="2"/>
  <c r="AD128" i="2"/>
  <c r="AC128" i="2"/>
  <c r="AB128" i="2"/>
  <c r="AH127" i="2"/>
  <c r="H126" i="4" s="1"/>
  <c r="AG127" i="2"/>
  <c r="AF127" i="2"/>
  <c r="AE127" i="2"/>
  <c r="AD127" i="2"/>
  <c r="AC127" i="2"/>
  <c r="AB127" i="2"/>
  <c r="AH126" i="2"/>
  <c r="H125" i="4" s="1"/>
  <c r="AG126" i="2"/>
  <c r="AF126" i="2"/>
  <c r="AE126" i="2"/>
  <c r="AD126" i="2"/>
  <c r="AC126" i="2"/>
  <c r="AB126" i="2"/>
  <c r="AH125" i="2"/>
  <c r="H124" i="4" s="1"/>
  <c r="AG125" i="2"/>
  <c r="AF125" i="2"/>
  <c r="AE125" i="2"/>
  <c r="AD125" i="2"/>
  <c r="AC125" i="2"/>
  <c r="AB125" i="2"/>
  <c r="AH124" i="2"/>
  <c r="H123" i="4" s="1"/>
  <c r="AG124" i="2"/>
  <c r="AF124" i="2"/>
  <c r="AE124" i="2"/>
  <c r="AD124" i="2"/>
  <c r="AC124" i="2"/>
  <c r="AB124" i="2"/>
  <c r="AH123" i="2"/>
  <c r="H122" i="4" s="1"/>
  <c r="AG123" i="2"/>
  <c r="AF123" i="2"/>
  <c r="AE123" i="2"/>
  <c r="AD123" i="2"/>
  <c r="AC123" i="2"/>
  <c r="AB123" i="2"/>
  <c r="AH122" i="2"/>
  <c r="AG122" i="2"/>
  <c r="AF122" i="2"/>
  <c r="AE122" i="2"/>
  <c r="AD122" i="2"/>
  <c r="AC122" i="2"/>
  <c r="AB122" i="2"/>
  <c r="AH121" i="2"/>
  <c r="H120" i="4" s="1"/>
  <c r="AG121" i="2"/>
  <c r="AF121" i="2"/>
  <c r="AE121" i="2"/>
  <c r="AD121" i="2"/>
  <c r="AC121" i="2"/>
  <c r="AB121" i="2"/>
  <c r="AH120" i="2"/>
  <c r="H119" i="4" s="1"/>
  <c r="AG120" i="2"/>
  <c r="AF120" i="2"/>
  <c r="AE120" i="2"/>
  <c r="AD120" i="2"/>
  <c r="AC120" i="2"/>
  <c r="AB120" i="2"/>
  <c r="AH119" i="2"/>
  <c r="H118" i="4" s="1"/>
  <c r="AG119" i="2"/>
  <c r="AF119" i="2"/>
  <c r="AE119" i="2"/>
  <c r="AD119" i="2"/>
  <c r="AC119" i="2"/>
  <c r="AB119" i="2"/>
  <c r="AH118" i="2"/>
  <c r="H117" i="4" s="1"/>
  <c r="AG118" i="2"/>
  <c r="AF118" i="2"/>
  <c r="AE118" i="2"/>
  <c r="AD118" i="2"/>
  <c r="AC118" i="2"/>
  <c r="AB118" i="2"/>
  <c r="AH117" i="2"/>
  <c r="H116" i="4" s="1"/>
  <c r="AG117" i="2"/>
  <c r="AF117" i="2"/>
  <c r="AE117" i="2"/>
  <c r="AD117" i="2"/>
  <c r="AC117" i="2"/>
  <c r="AB117" i="2"/>
  <c r="AH116" i="2"/>
  <c r="H115" i="4" s="1"/>
  <c r="AG116" i="2"/>
  <c r="AF116" i="2"/>
  <c r="AE116" i="2"/>
  <c r="AD116" i="2"/>
  <c r="AC116" i="2"/>
  <c r="AB116" i="2"/>
  <c r="AH115" i="2"/>
  <c r="H114" i="4" s="1"/>
  <c r="AG115" i="2"/>
  <c r="AF115" i="2"/>
  <c r="AE115" i="2"/>
  <c r="AD115" i="2"/>
  <c r="AC115" i="2"/>
  <c r="AB115" i="2"/>
  <c r="AH114" i="2"/>
  <c r="AG114" i="2"/>
  <c r="AF114" i="2"/>
  <c r="AE114" i="2"/>
  <c r="AD114" i="2"/>
  <c r="AC114" i="2"/>
  <c r="AB114" i="2"/>
  <c r="AH113" i="2"/>
  <c r="H112" i="4" s="1"/>
  <c r="AG113" i="2"/>
  <c r="AF113" i="2"/>
  <c r="AE113" i="2"/>
  <c r="AD113" i="2"/>
  <c r="AC113" i="2"/>
  <c r="AB113" i="2"/>
  <c r="AH112" i="2"/>
  <c r="H111" i="4" s="1"/>
  <c r="AG112" i="2"/>
  <c r="AF112" i="2"/>
  <c r="AE112" i="2"/>
  <c r="AD112" i="2"/>
  <c r="AC112" i="2"/>
  <c r="AB112" i="2"/>
  <c r="AH111" i="2"/>
  <c r="H110" i="4" s="1"/>
  <c r="AG111" i="2"/>
  <c r="AF111" i="2"/>
  <c r="AE111" i="2"/>
  <c r="AD111" i="2"/>
  <c r="AC111" i="2"/>
  <c r="AB111" i="2"/>
  <c r="AH110" i="2"/>
  <c r="H109" i="4" s="1"/>
  <c r="AG110" i="2"/>
  <c r="AF110" i="2"/>
  <c r="AE110" i="2"/>
  <c r="AD110" i="2"/>
  <c r="AC110" i="2"/>
  <c r="AB110" i="2"/>
  <c r="AH109" i="2"/>
  <c r="H108" i="4" s="1"/>
  <c r="AG109" i="2"/>
  <c r="AF109" i="2"/>
  <c r="AE109" i="2"/>
  <c r="AD109" i="2"/>
  <c r="AC109" i="2"/>
  <c r="AB109" i="2"/>
  <c r="AH108" i="2"/>
  <c r="H107" i="4" s="1"/>
  <c r="AG108" i="2"/>
  <c r="AF108" i="2"/>
  <c r="AE108" i="2"/>
  <c r="AD108" i="2"/>
  <c r="AC108" i="2"/>
  <c r="AB108" i="2"/>
  <c r="AH107" i="2"/>
  <c r="H106" i="4" s="1"/>
  <c r="AG107" i="2"/>
  <c r="AF107" i="2"/>
  <c r="AE107" i="2"/>
  <c r="AD107" i="2"/>
  <c r="AC107" i="2"/>
  <c r="AB107" i="2"/>
  <c r="AH106" i="2"/>
  <c r="AG106" i="2"/>
  <c r="AF106" i="2"/>
  <c r="AE106" i="2"/>
  <c r="AD106" i="2"/>
  <c r="AC106" i="2"/>
  <c r="AB106" i="2"/>
  <c r="AH105" i="2"/>
  <c r="H104" i="4" s="1"/>
  <c r="AG105" i="2"/>
  <c r="AF105" i="2"/>
  <c r="AE105" i="2"/>
  <c r="AD105" i="2"/>
  <c r="AC105" i="2"/>
  <c r="AB105" i="2"/>
  <c r="AH104" i="2"/>
  <c r="H103" i="4" s="1"/>
  <c r="AG104" i="2"/>
  <c r="AF104" i="2"/>
  <c r="AE104" i="2"/>
  <c r="AD104" i="2"/>
  <c r="AC104" i="2"/>
  <c r="AB104" i="2"/>
  <c r="AH103" i="2"/>
  <c r="H102" i="4" s="1"/>
  <c r="AG103" i="2"/>
  <c r="AF103" i="2"/>
  <c r="AE103" i="2"/>
  <c r="AD103" i="2"/>
  <c r="AC103" i="2"/>
  <c r="AB103" i="2"/>
  <c r="AH102" i="2"/>
  <c r="H101" i="4" s="1"/>
  <c r="AG102" i="2"/>
  <c r="AF102" i="2"/>
  <c r="AE102" i="2"/>
  <c r="AD102" i="2"/>
  <c r="AC102" i="2"/>
  <c r="AB102" i="2"/>
  <c r="AH101" i="2"/>
  <c r="H100" i="4" s="1"/>
  <c r="AG101" i="2"/>
  <c r="AF101" i="2"/>
  <c r="AE101" i="2"/>
  <c r="AD101" i="2"/>
  <c r="AC101" i="2"/>
  <c r="AB101" i="2"/>
  <c r="AH100" i="2"/>
  <c r="H99" i="4" s="1"/>
  <c r="AG100" i="2"/>
  <c r="AF100" i="2"/>
  <c r="AE100" i="2"/>
  <c r="AD100" i="2"/>
  <c r="AC100" i="2"/>
  <c r="AB100" i="2"/>
  <c r="AH99" i="2"/>
  <c r="H98" i="4" s="1"/>
  <c r="AG99" i="2"/>
  <c r="AF99" i="2"/>
  <c r="AE99" i="2"/>
  <c r="AD99" i="2"/>
  <c r="AC99" i="2"/>
  <c r="AB99" i="2"/>
  <c r="AH98" i="2"/>
  <c r="AG98" i="2"/>
  <c r="AF98" i="2"/>
  <c r="AE98" i="2"/>
  <c r="AD98" i="2"/>
  <c r="AC98" i="2"/>
  <c r="AB98" i="2"/>
  <c r="AH97" i="2"/>
  <c r="H96" i="4" s="1"/>
  <c r="AG97" i="2"/>
  <c r="AF97" i="2"/>
  <c r="AE97" i="2"/>
  <c r="AD97" i="2"/>
  <c r="AC97" i="2"/>
  <c r="AB97" i="2"/>
  <c r="AH96" i="2"/>
  <c r="H95" i="4" s="1"/>
  <c r="AG96" i="2"/>
  <c r="AF96" i="2"/>
  <c r="AE96" i="2"/>
  <c r="AD96" i="2"/>
  <c r="AC96" i="2"/>
  <c r="AB96" i="2"/>
  <c r="AH95" i="2"/>
  <c r="H94" i="4" s="1"/>
  <c r="AG95" i="2"/>
  <c r="AF95" i="2"/>
  <c r="AE95" i="2"/>
  <c r="AD95" i="2"/>
  <c r="AC95" i="2"/>
  <c r="AB95" i="2"/>
  <c r="AH94" i="2"/>
  <c r="H93" i="4" s="1"/>
  <c r="AG94" i="2"/>
  <c r="AF94" i="2"/>
  <c r="AE94" i="2"/>
  <c r="AD94" i="2"/>
  <c r="AC94" i="2"/>
  <c r="AB94" i="2"/>
  <c r="AH93" i="2"/>
  <c r="H92" i="4" s="1"/>
  <c r="AG93" i="2"/>
  <c r="AF93" i="2"/>
  <c r="AE93" i="2"/>
  <c r="AD93" i="2"/>
  <c r="AC93" i="2"/>
  <c r="AB93" i="2"/>
  <c r="AH92" i="2"/>
  <c r="H91" i="4" s="1"/>
  <c r="AG92" i="2"/>
  <c r="AF92" i="2"/>
  <c r="AE92" i="2"/>
  <c r="AD92" i="2"/>
  <c r="AC92" i="2"/>
  <c r="AB92" i="2"/>
  <c r="AH91" i="2"/>
  <c r="H90" i="4" s="1"/>
  <c r="AG91" i="2"/>
  <c r="AF91" i="2"/>
  <c r="AE91" i="2"/>
  <c r="AD91" i="2"/>
  <c r="AC91" i="2"/>
  <c r="AB91" i="2"/>
  <c r="AH90" i="2"/>
  <c r="AG90" i="2"/>
  <c r="AF90" i="2"/>
  <c r="AE90" i="2"/>
  <c r="AD90" i="2"/>
  <c r="AC90" i="2"/>
  <c r="AB90" i="2"/>
  <c r="AH89" i="2"/>
  <c r="H88" i="4" s="1"/>
  <c r="AG89" i="2"/>
  <c r="AF89" i="2"/>
  <c r="AE89" i="2"/>
  <c r="AD89" i="2"/>
  <c r="AC89" i="2"/>
  <c r="AB89" i="2"/>
  <c r="AH88" i="2"/>
  <c r="H87" i="4" s="1"/>
  <c r="AG88" i="2"/>
  <c r="AF88" i="2"/>
  <c r="AE88" i="2"/>
  <c r="AD88" i="2"/>
  <c r="AC88" i="2"/>
  <c r="AB88" i="2"/>
  <c r="AH87" i="2"/>
  <c r="H86" i="4" s="1"/>
  <c r="AG87" i="2"/>
  <c r="AF87" i="2"/>
  <c r="AE87" i="2"/>
  <c r="AD87" i="2"/>
  <c r="AC87" i="2"/>
  <c r="AB87" i="2"/>
  <c r="AH86" i="2"/>
  <c r="H85" i="4" s="1"/>
  <c r="AG86" i="2"/>
  <c r="AF86" i="2"/>
  <c r="AE86" i="2"/>
  <c r="AD86" i="2"/>
  <c r="AC86" i="2"/>
  <c r="AB86" i="2"/>
  <c r="AH85" i="2"/>
  <c r="H84" i="4" s="1"/>
  <c r="AG85" i="2"/>
  <c r="AF85" i="2"/>
  <c r="AE85" i="2"/>
  <c r="AD85" i="2"/>
  <c r="AC85" i="2"/>
  <c r="AB85" i="2"/>
  <c r="AH84" i="2"/>
  <c r="H83" i="4" s="1"/>
  <c r="AG84" i="2"/>
  <c r="AF84" i="2"/>
  <c r="AE84" i="2"/>
  <c r="AD84" i="2"/>
  <c r="AC84" i="2"/>
  <c r="AB84" i="2"/>
  <c r="AH83" i="2"/>
  <c r="H82" i="4" s="1"/>
  <c r="AG83" i="2"/>
  <c r="AF83" i="2"/>
  <c r="AE83" i="2"/>
  <c r="AD83" i="2"/>
  <c r="AC83" i="2"/>
  <c r="AB83" i="2"/>
  <c r="AH82" i="2"/>
  <c r="AG82" i="2"/>
  <c r="AF82" i="2"/>
  <c r="AE82" i="2"/>
  <c r="AD82" i="2"/>
  <c r="AC82" i="2"/>
  <c r="AB82" i="2"/>
  <c r="AH81" i="2"/>
  <c r="H80" i="4" s="1"/>
  <c r="AG81" i="2"/>
  <c r="AF81" i="2"/>
  <c r="AE81" i="2"/>
  <c r="AD81" i="2"/>
  <c r="AC81" i="2"/>
  <c r="AB81" i="2"/>
  <c r="AH80" i="2"/>
  <c r="H79" i="4" s="1"/>
  <c r="AG80" i="2"/>
  <c r="AF80" i="2"/>
  <c r="AE80" i="2"/>
  <c r="AD80" i="2"/>
  <c r="AC80" i="2"/>
  <c r="AB80" i="2"/>
  <c r="AH79" i="2"/>
  <c r="H78" i="4" s="1"/>
  <c r="AG79" i="2"/>
  <c r="AF79" i="2"/>
  <c r="AE79" i="2"/>
  <c r="AD79" i="2"/>
  <c r="AC79" i="2"/>
  <c r="AB79" i="2"/>
  <c r="AH78" i="2"/>
  <c r="H77" i="4" s="1"/>
  <c r="AG78" i="2"/>
  <c r="AF78" i="2"/>
  <c r="AE78" i="2"/>
  <c r="AD78" i="2"/>
  <c r="AC78" i="2"/>
  <c r="AB78" i="2"/>
  <c r="AH77" i="2"/>
  <c r="H76" i="4" s="1"/>
  <c r="AG77" i="2"/>
  <c r="AF77" i="2"/>
  <c r="AE77" i="2"/>
  <c r="AD77" i="2"/>
  <c r="AC77" i="2"/>
  <c r="AB77" i="2"/>
  <c r="AH76" i="2"/>
  <c r="H75" i="4" s="1"/>
  <c r="AG76" i="2"/>
  <c r="AF76" i="2"/>
  <c r="AE76" i="2"/>
  <c r="AD76" i="2"/>
  <c r="AC76" i="2"/>
  <c r="AB76" i="2"/>
  <c r="AH75" i="2"/>
  <c r="H74" i="4" s="1"/>
  <c r="AG75" i="2"/>
  <c r="AF75" i="2"/>
  <c r="AE75" i="2"/>
  <c r="AD75" i="2"/>
  <c r="AC75" i="2"/>
  <c r="AB75" i="2"/>
  <c r="AH74" i="2"/>
  <c r="AG74" i="2"/>
  <c r="AF74" i="2"/>
  <c r="AE74" i="2"/>
  <c r="AD74" i="2"/>
  <c r="AC74" i="2"/>
  <c r="AB74" i="2"/>
  <c r="AH73" i="2"/>
  <c r="H72" i="4" s="1"/>
  <c r="AG73" i="2"/>
  <c r="AF73" i="2"/>
  <c r="AE73" i="2"/>
  <c r="AD73" i="2"/>
  <c r="AC73" i="2"/>
  <c r="AB73" i="2"/>
  <c r="AH72" i="2"/>
  <c r="H71" i="4" s="1"/>
  <c r="AG72" i="2"/>
  <c r="AF72" i="2"/>
  <c r="AE72" i="2"/>
  <c r="AD72" i="2"/>
  <c r="AC72" i="2"/>
  <c r="AB72" i="2"/>
  <c r="AH71" i="2"/>
  <c r="H70" i="4" s="1"/>
  <c r="AG71" i="2"/>
  <c r="AF71" i="2"/>
  <c r="AE71" i="2"/>
  <c r="AD71" i="2"/>
  <c r="AC71" i="2"/>
  <c r="AB71" i="2"/>
  <c r="AH70" i="2"/>
  <c r="H69" i="4" s="1"/>
  <c r="AG70" i="2"/>
  <c r="AF70" i="2"/>
  <c r="AE70" i="2"/>
  <c r="AD70" i="2"/>
  <c r="AC70" i="2"/>
  <c r="AB70" i="2"/>
  <c r="AH69" i="2"/>
  <c r="H68" i="4" s="1"/>
  <c r="AG69" i="2"/>
  <c r="AF69" i="2"/>
  <c r="AE69" i="2"/>
  <c r="AD69" i="2"/>
  <c r="AC69" i="2"/>
  <c r="AB69" i="2"/>
  <c r="AH68" i="2"/>
  <c r="H67" i="4" s="1"/>
  <c r="AG68" i="2"/>
  <c r="AF68" i="2"/>
  <c r="AE68" i="2"/>
  <c r="AD68" i="2"/>
  <c r="AC68" i="2"/>
  <c r="AB68" i="2"/>
  <c r="AH67" i="2"/>
  <c r="H66" i="4" s="1"/>
  <c r="AG67" i="2"/>
  <c r="AF67" i="2"/>
  <c r="AE67" i="2"/>
  <c r="AD67" i="2"/>
  <c r="AC67" i="2"/>
  <c r="AB67" i="2"/>
  <c r="AH66" i="2"/>
  <c r="AG66" i="2"/>
  <c r="AF66" i="2"/>
  <c r="AE66" i="2"/>
  <c r="AD66" i="2"/>
  <c r="AC66" i="2"/>
  <c r="AB66" i="2"/>
  <c r="AH65" i="2"/>
  <c r="H64" i="4" s="1"/>
  <c r="AG65" i="2"/>
  <c r="AF65" i="2"/>
  <c r="AE65" i="2"/>
  <c r="AD65" i="2"/>
  <c r="AC65" i="2"/>
  <c r="AB65" i="2"/>
  <c r="AH64" i="2"/>
  <c r="H63" i="4" s="1"/>
  <c r="AG64" i="2"/>
  <c r="AF64" i="2"/>
  <c r="AE64" i="2"/>
  <c r="AD64" i="2"/>
  <c r="AC64" i="2"/>
  <c r="AB64" i="2"/>
  <c r="AH63" i="2"/>
  <c r="H62" i="4" s="1"/>
  <c r="AG63" i="2"/>
  <c r="AF63" i="2"/>
  <c r="AE63" i="2"/>
  <c r="AD63" i="2"/>
  <c r="AC63" i="2"/>
  <c r="AB63" i="2"/>
  <c r="AH62" i="2"/>
  <c r="H61" i="4" s="1"/>
  <c r="AG62" i="2"/>
  <c r="AF62" i="2"/>
  <c r="AE62" i="2"/>
  <c r="AD62" i="2"/>
  <c r="AC62" i="2"/>
  <c r="AB62" i="2"/>
  <c r="AH61" i="2"/>
  <c r="H60" i="4" s="1"/>
  <c r="AG61" i="2"/>
  <c r="AF61" i="2"/>
  <c r="AE61" i="2"/>
  <c r="AD61" i="2"/>
  <c r="AC61" i="2"/>
  <c r="AB61" i="2"/>
  <c r="AH60" i="2"/>
  <c r="H59" i="4" s="1"/>
  <c r="AG60" i="2"/>
  <c r="AF60" i="2"/>
  <c r="AE60" i="2"/>
  <c r="AD60" i="2"/>
  <c r="AC60" i="2"/>
  <c r="AB60" i="2"/>
  <c r="AH59" i="2"/>
  <c r="H58" i="4" s="1"/>
  <c r="AG59" i="2"/>
  <c r="AF59" i="2"/>
  <c r="AE59" i="2"/>
  <c r="AD59" i="2"/>
  <c r="AC59" i="2"/>
  <c r="AB59" i="2"/>
  <c r="AH58" i="2"/>
  <c r="AG58" i="2"/>
  <c r="AF58" i="2"/>
  <c r="AE58" i="2"/>
  <c r="AD58" i="2"/>
  <c r="AC58" i="2"/>
  <c r="AB58" i="2"/>
  <c r="AH57" i="2"/>
  <c r="H56" i="4" s="1"/>
  <c r="AG57" i="2"/>
  <c r="AF57" i="2"/>
  <c r="AE57" i="2"/>
  <c r="AD57" i="2"/>
  <c r="AC57" i="2"/>
  <c r="AB57" i="2"/>
  <c r="AH56" i="2"/>
  <c r="H55" i="4" s="1"/>
  <c r="AG56" i="2"/>
  <c r="AF56" i="2"/>
  <c r="AE56" i="2"/>
  <c r="AD56" i="2"/>
  <c r="AC56" i="2"/>
  <c r="AB56" i="2"/>
  <c r="AH55" i="2"/>
  <c r="H54" i="4" s="1"/>
  <c r="AG55" i="2"/>
  <c r="AF55" i="2"/>
  <c r="AE55" i="2"/>
  <c r="AD55" i="2"/>
  <c r="AC55" i="2"/>
  <c r="AB55" i="2"/>
  <c r="AH54" i="2"/>
  <c r="H53" i="4" s="1"/>
  <c r="AG54" i="2"/>
  <c r="AF54" i="2"/>
  <c r="AE54" i="2"/>
  <c r="AD54" i="2"/>
  <c r="AC54" i="2"/>
  <c r="AB54" i="2"/>
  <c r="AH53" i="2"/>
  <c r="H52" i="4" s="1"/>
  <c r="AG53" i="2"/>
  <c r="AF53" i="2"/>
  <c r="AE53" i="2"/>
  <c r="AD53" i="2"/>
  <c r="AC53" i="2"/>
  <c r="AB53" i="2"/>
  <c r="AH52" i="2"/>
  <c r="H51" i="4" s="1"/>
  <c r="AG52" i="2"/>
  <c r="AF52" i="2"/>
  <c r="AE52" i="2"/>
  <c r="AD52" i="2"/>
  <c r="AC52" i="2"/>
  <c r="AB52" i="2"/>
  <c r="AH51" i="2"/>
  <c r="H50" i="4" s="1"/>
  <c r="AG51" i="2"/>
  <c r="AF51" i="2"/>
  <c r="AE51" i="2"/>
  <c r="AD51" i="2"/>
  <c r="AC51" i="2"/>
  <c r="AB51" i="2"/>
  <c r="AH50" i="2"/>
  <c r="AG50" i="2"/>
  <c r="AF50" i="2"/>
  <c r="AE50" i="2"/>
  <c r="AD50" i="2"/>
  <c r="AC50" i="2"/>
  <c r="AB50" i="2"/>
  <c r="AH49" i="2"/>
  <c r="H48" i="4" s="1"/>
  <c r="AG49" i="2"/>
  <c r="AF49" i="2"/>
  <c r="AE49" i="2"/>
  <c r="AD49" i="2"/>
  <c r="AC49" i="2"/>
  <c r="AB49" i="2"/>
  <c r="AH48" i="2"/>
  <c r="H47" i="4" s="1"/>
  <c r="AG48" i="2"/>
  <c r="AF48" i="2"/>
  <c r="AE48" i="2"/>
  <c r="AD48" i="2"/>
  <c r="AC48" i="2"/>
  <c r="AB48" i="2"/>
  <c r="AH47" i="2"/>
  <c r="H46" i="4" s="1"/>
  <c r="AG47" i="2"/>
  <c r="AF47" i="2"/>
  <c r="AE47" i="2"/>
  <c r="AD47" i="2"/>
  <c r="AC47" i="2"/>
  <c r="AB47" i="2"/>
  <c r="AH46" i="2"/>
  <c r="H45" i="4" s="1"/>
  <c r="AG46" i="2"/>
  <c r="AF46" i="2"/>
  <c r="AE46" i="2"/>
  <c r="AD46" i="2"/>
  <c r="AC46" i="2"/>
  <c r="AB46" i="2"/>
  <c r="AH45" i="2"/>
  <c r="H44" i="4" s="1"/>
  <c r="AG45" i="2"/>
  <c r="AF45" i="2"/>
  <c r="AE45" i="2"/>
  <c r="AD45" i="2"/>
  <c r="AC45" i="2"/>
  <c r="AB45" i="2"/>
  <c r="AH44" i="2"/>
  <c r="H43" i="4" s="1"/>
  <c r="AG44" i="2"/>
  <c r="AF44" i="2"/>
  <c r="AE44" i="2"/>
  <c r="AD44" i="2"/>
  <c r="AC44" i="2"/>
  <c r="AB44" i="2"/>
  <c r="AH43" i="2"/>
  <c r="H42" i="4" s="1"/>
  <c r="AG43" i="2"/>
  <c r="AF43" i="2"/>
  <c r="AE43" i="2"/>
  <c r="AD43" i="2"/>
  <c r="AC43" i="2"/>
  <c r="AB43" i="2"/>
  <c r="AH42" i="2"/>
  <c r="AG42" i="2"/>
  <c r="AF42" i="2"/>
  <c r="AE42" i="2"/>
  <c r="AD42" i="2"/>
  <c r="AC42" i="2"/>
  <c r="AB42" i="2"/>
  <c r="AH41" i="2"/>
  <c r="H40" i="4" s="1"/>
  <c r="AG41" i="2"/>
  <c r="AF41" i="2"/>
  <c r="AE41" i="2"/>
  <c r="AD41" i="2"/>
  <c r="AC41" i="2"/>
  <c r="AB41" i="2"/>
  <c r="AH40" i="2"/>
  <c r="H39" i="4" s="1"/>
  <c r="AG40" i="2"/>
  <c r="AF40" i="2"/>
  <c r="AE40" i="2"/>
  <c r="AD40" i="2"/>
  <c r="AC40" i="2"/>
  <c r="AB40" i="2"/>
  <c r="AH39" i="2"/>
  <c r="H38" i="4" s="1"/>
  <c r="AG39" i="2"/>
  <c r="AF39" i="2"/>
  <c r="AE39" i="2"/>
  <c r="AD39" i="2"/>
  <c r="AC39" i="2"/>
  <c r="AB39" i="2"/>
  <c r="AH38" i="2"/>
  <c r="H37" i="4" s="1"/>
  <c r="AG38" i="2"/>
  <c r="AF38" i="2"/>
  <c r="AE38" i="2"/>
  <c r="AD38" i="2"/>
  <c r="AC38" i="2"/>
  <c r="AB38" i="2"/>
  <c r="AH37" i="2"/>
  <c r="H36" i="4" s="1"/>
  <c r="AG37" i="2"/>
  <c r="AF37" i="2"/>
  <c r="AE37" i="2"/>
  <c r="AD37" i="2"/>
  <c r="AC37" i="2"/>
  <c r="AB37" i="2"/>
  <c r="AH36" i="2"/>
  <c r="H35" i="4" s="1"/>
  <c r="AG36" i="2"/>
  <c r="AF36" i="2"/>
  <c r="AE36" i="2"/>
  <c r="AD36" i="2"/>
  <c r="AC36" i="2"/>
  <c r="AB36" i="2"/>
  <c r="AH35" i="2"/>
  <c r="H34" i="4" s="1"/>
  <c r="AG35" i="2"/>
  <c r="AF35" i="2"/>
  <c r="AE35" i="2"/>
  <c r="AD35" i="2"/>
  <c r="AC35" i="2"/>
  <c r="AB35" i="2"/>
  <c r="AH34" i="2"/>
  <c r="AG34" i="2"/>
  <c r="AF34" i="2"/>
  <c r="AE34" i="2"/>
  <c r="AD34" i="2"/>
  <c r="AC34" i="2"/>
  <c r="AB34" i="2"/>
  <c r="AH33" i="2"/>
  <c r="H32" i="4" s="1"/>
  <c r="AG33" i="2"/>
  <c r="AF33" i="2"/>
  <c r="AE33" i="2"/>
  <c r="AD33" i="2"/>
  <c r="AC33" i="2"/>
  <c r="AB33" i="2"/>
  <c r="AH32" i="2"/>
  <c r="H31" i="4" s="1"/>
  <c r="AG32" i="2"/>
  <c r="AF32" i="2"/>
  <c r="AE32" i="2"/>
  <c r="AD32" i="2"/>
  <c r="AC32" i="2"/>
  <c r="AB32" i="2"/>
  <c r="AH31" i="2"/>
  <c r="H30" i="4" s="1"/>
  <c r="AG31" i="2"/>
  <c r="AF31" i="2"/>
  <c r="AE31" i="2"/>
  <c r="AD31" i="2"/>
  <c r="AC31" i="2"/>
  <c r="AB31" i="2"/>
  <c r="AH30" i="2"/>
  <c r="H29" i="4" s="1"/>
  <c r="AG30" i="2"/>
  <c r="AF30" i="2"/>
  <c r="AE30" i="2"/>
  <c r="AD30" i="2"/>
  <c r="AC30" i="2"/>
  <c r="AB30" i="2"/>
  <c r="AH29" i="2"/>
  <c r="H28" i="4" s="1"/>
  <c r="AG29" i="2"/>
  <c r="AF29" i="2"/>
  <c r="AE29" i="2"/>
  <c r="AD29" i="2"/>
  <c r="AC29" i="2"/>
  <c r="AB29" i="2"/>
  <c r="AH28" i="2"/>
  <c r="H27" i="4" s="1"/>
  <c r="AG28" i="2"/>
  <c r="AF28" i="2"/>
  <c r="AE28" i="2"/>
  <c r="AD28" i="2"/>
  <c r="AC28" i="2"/>
  <c r="AB28" i="2"/>
  <c r="AH27" i="2"/>
  <c r="AG27" i="2"/>
  <c r="AF27" i="2"/>
  <c r="AE27" i="2"/>
  <c r="AD27" i="2"/>
  <c r="AC27" i="2"/>
  <c r="AB27" i="2"/>
  <c r="AH26" i="2"/>
  <c r="AG26" i="2"/>
  <c r="AF26" i="2"/>
  <c r="AE26" i="2"/>
  <c r="AD26" i="2"/>
  <c r="AC26" i="2"/>
  <c r="AB26" i="2"/>
  <c r="AH25" i="2"/>
  <c r="AG25" i="2"/>
  <c r="AF25" i="2"/>
  <c r="AE25" i="2"/>
  <c r="AD25" i="2"/>
  <c r="AC25" i="2"/>
  <c r="AB25" i="2"/>
  <c r="AH24" i="2"/>
  <c r="AG24" i="2"/>
  <c r="AF24" i="2"/>
  <c r="AE24" i="2"/>
  <c r="AD24" i="2"/>
  <c r="AC24" i="2"/>
  <c r="AB24" i="2"/>
  <c r="AH23" i="2"/>
  <c r="AG23" i="2"/>
  <c r="AF23" i="2"/>
  <c r="AE23" i="2"/>
  <c r="AD23" i="2"/>
  <c r="AC23" i="2"/>
  <c r="AB23" i="2"/>
  <c r="AH22" i="2"/>
  <c r="AG22" i="2"/>
  <c r="AF22" i="2"/>
  <c r="AE22" i="2"/>
  <c r="AD22" i="2"/>
  <c r="AC22" i="2"/>
  <c r="AB22" i="2"/>
  <c r="AH21" i="2"/>
  <c r="AG21" i="2"/>
  <c r="AF21" i="2"/>
  <c r="AE21" i="2"/>
  <c r="AD21" i="2"/>
  <c r="AC21" i="2"/>
  <c r="AB21" i="2"/>
  <c r="AH20" i="2"/>
  <c r="AG20" i="2"/>
  <c r="AF20" i="2"/>
  <c r="AE20" i="2"/>
  <c r="AD20" i="2"/>
  <c r="AC20" i="2"/>
  <c r="AB20" i="2"/>
  <c r="AH19" i="2"/>
  <c r="H18" i="4" s="1"/>
  <c r="AG19" i="2"/>
  <c r="AF19" i="2"/>
  <c r="AE19" i="2"/>
  <c r="AD19" i="2"/>
  <c r="AC19" i="2"/>
  <c r="AB19" i="2"/>
  <c r="AH18" i="2"/>
  <c r="H17" i="4" s="1"/>
  <c r="AG18" i="2"/>
  <c r="AF18" i="2"/>
  <c r="AE18" i="2"/>
  <c r="AD18" i="2"/>
  <c r="AC18" i="2"/>
  <c r="AB18" i="2"/>
  <c r="AH17" i="2"/>
  <c r="H16" i="4" s="1"/>
  <c r="AG17" i="2"/>
  <c r="AF17" i="2"/>
  <c r="AE17" i="2"/>
  <c r="AD17" i="2"/>
  <c r="AC17" i="2"/>
  <c r="AB17" i="2"/>
  <c r="AH16" i="2"/>
  <c r="H15" i="4" s="1"/>
  <c r="AG16" i="2"/>
  <c r="AF16" i="2"/>
  <c r="AE16" i="2"/>
  <c r="AD16" i="2"/>
  <c r="AC16" i="2"/>
  <c r="AB16" i="2"/>
  <c r="AH15" i="2"/>
  <c r="H14" i="4" s="1"/>
  <c r="AG15" i="2"/>
  <c r="AF15" i="2"/>
  <c r="AE15" i="2"/>
  <c r="AD15" i="2"/>
  <c r="AC15" i="2"/>
  <c r="AB15" i="2"/>
  <c r="AH14" i="2"/>
  <c r="H13" i="4" s="1"/>
  <c r="AG14" i="2"/>
  <c r="AF14" i="2"/>
  <c r="AE14" i="2"/>
  <c r="AD14" i="2"/>
  <c r="AC14" i="2"/>
  <c r="AB14" i="2"/>
  <c r="AH13" i="2"/>
  <c r="H12" i="4" s="1"/>
  <c r="AG13" i="2"/>
  <c r="AF13" i="2"/>
  <c r="AE13" i="2"/>
  <c r="AD13" i="2"/>
  <c r="AC13" i="2"/>
  <c r="AB13" i="2"/>
  <c r="AH12" i="2"/>
  <c r="H11" i="4" s="1"/>
  <c r="AG12" i="2"/>
  <c r="AF12" i="2"/>
  <c r="AE12" i="2"/>
  <c r="AD12" i="2"/>
  <c r="AC12" i="2"/>
  <c r="AB12" i="2"/>
  <c r="AH11" i="2"/>
  <c r="H10" i="4" s="1"/>
  <c r="AG11" i="2"/>
  <c r="AF11" i="2"/>
  <c r="AE11" i="2"/>
  <c r="AD11" i="2"/>
  <c r="AC11" i="2"/>
  <c r="AB11" i="2"/>
  <c r="AH10" i="2"/>
  <c r="H9" i="4" s="1"/>
  <c r="AG10" i="2"/>
  <c r="AF10" i="2"/>
  <c r="AE10" i="2"/>
  <c r="AD10" i="2"/>
  <c r="AC10" i="2"/>
  <c r="AB10" i="2"/>
  <c r="AH9" i="2"/>
  <c r="H8" i="4" s="1"/>
  <c r="AG9" i="2"/>
  <c r="AF9" i="2"/>
  <c r="AE9" i="2"/>
  <c r="AD9" i="2"/>
  <c r="AC9" i="2"/>
  <c r="AB9" i="2"/>
  <c r="AH8" i="2"/>
  <c r="H7" i="4" s="1"/>
  <c r="AG8" i="2"/>
  <c r="AF8" i="2"/>
  <c r="AE8" i="2"/>
  <c r="AD8" i="2"/>
  <c r="AC8" i="2"/>
  <c r="AB8" i="2"/>
  <c r="AH7" i="2"/>
  <c r="H6" i="4" s="1"/>
  <c r="AG7" i="2"/>
  <c r="AF7" i="2"/>
  <c r="AE7" i="2"/>
  <c r="AD7" i="2"/>
  <c r="AC7" i="2"/>
  <c r="AB7" i="2"/>
  <c r="AH6" i="2"/>
  <c r="H5" i="4" s="1"/>
  <c r="AG6" i="2"/>
  <c r="AF6" i="2"/>
  <c r="AE6" i="2"/>
  <c r="AD6" i="2"/>
  <c r="AC6" i="2"/>
  <c r="AB6" i="2"/>
  <c r="AH5" i="2"/>
  <c r="H4" i="4" s="1"/>
  <c r="AG5" i="2"/>
  <c r="AF5" i="2"/>
  <c r="AE5" i="2"/>
  <c r="AD5" i="2"/>
  <c r="AC5" i="2"/>
  <c r="AB5" i="2"/>
  <c r="AH4" i="2"/>
  <c r="H3" i="4" s="1"/>
  <c r="AG4" i="2"/>
  <c r="AF4" i="2"/>
  <c r="AE4" i="2"/>
  <c r="AD4" i="2"/>
  <c r="AC4" i="2"/>
  <c r="AB4" i="2"/>
  <c r="G22" i="5" l="1"/>
  <c r="B18" i="4"/>
  <c r="B16" i="4"/>
  <c r="D16" i="4"/>
  <c r="C8" i="4"/>
  <c r="D8" i="4" s="1"/>
  <c r="T3" i="4" s="1"/>
  <c r="B17" i="4"/>
  <c r="AC9" i="5"/>
  <c r="C9" i="5" s="1"/>
  <c r="D9" i="5" s="1"/>
  <c r="B23" i="5"/>
  <c r="C10" i="4"/>
  <c r="D10" i="4" s="1"/>
  <c r="E10" i="4" s="1"/>
  <c r="C11" i="4"/>
  <c r="D11" i="4" s="1"/>
  <c r="E11" i="4" s="1"/>
  <c r="B22" i="5"/>
  <c r="B20" i="4"/>
  <c r="C9" i="4"/>
  <c r="D9" i="4" s="1"/>
  <c r="E9" i="4" s="1"/>
  <c r="D17" i="4"/>
  <c r="AC10" i="5"/>
  <c r="C10" i="5" s="1"/>
  <c r="D10" i="5" s="1"/>
  <c r="G23" i="5"/>
  <c r="B24" i="5"/>
  <c r="G24" i="5"/>
  <c r="B25" i="5"/>
  <c r="AC11" i="5"/>
  <c r="C11" i="5" s="1"/>
  <c r="AB11" i="5" s="1"/>
  <c r="D18" i="4"/>
  <c r="AC12" i="5"/>
  <c r="C12" i="5" s="1"/>
  <c r="D12" i="5" s="1"/>
  <c r="C12" i="4"/>
  <c r="D12" i="4" s="1"/>
  <c r="T7" i="4" s="1"/>
  <c r="B19" i="4"/>
  <c r="AC13" i="5"/>
  <c r="C13" i="5" s="1"/>
  <c r="AB13" i="5" s="1"/>
  <c r="C13" i="4"/>
  <c r="D13" i="4" s="1"/>
  <c r="E13" i="4" s="1"/>
  <c r="D19" i="4"/>
  <c r="AC14" i="5"/>
  <c r="C14" i="5" s="1"/>
  <c r="D14" i="5" s="1"/>
  <c r="G25" i="5"/>
  <c r="B26" i="5"/>
  <c r="C5" i="5"/>
  <c r="C5" i="4"/>
  <c r="T6" i="4" l="1"/>
  <c r="T5" i="4"/>
  <c r="T8" i="4"/>
  <c r="AB14" i="5"/>
  <c r="D13" i="5"/>
  <c r="AB9" i="5"/>
  <c r="AB10" i="5"/>
  <c r="E12" i="4"/>
  <c r="T4" i="4"/>
  <c r="AB12" i="5"/>
  <c r="E8" i="4"/>
  <c r="D11" i="5"/>
</calcChain>
</file>

<file path=xl/sharedStrings.xml><?xml version="1.0" encoding="utf-8"?>
<sst xmlns="http://schemas.openxmlformats.org/spreadsheetml/2006/main" count="405" uniqueCount="140">
  <si>
    <t>Les jours de classe, prends-tu habituellement un petit-déjeuner ?</t>
  </si>
  <si>
    <t>Parfois</t>
  </si>
  <si>
    <t>Si tu prends un petit-déjeuner, est-ce qu'il y a un fruit ou légume ou céréales ?</t>
  </si>
  <si>
    <t>Dans une journée habituelle, bois-tu principalement de l’eau lorsque tu as soif ?</t>
  </si>
  <si>
    <t>Toujours de l'eau</t>
  </si>
  <si>
    <t>De l'eau et des boissons sucrées</t>
  </si>
  <si>
    <t>En semaine, à quelle heure te couches-tu habituellement ?</t>
  </si>
  <si>
    <t>Avant 21h</t>
  </si>
  <si>
    <t>De manière générale, te sens-tu bien dans ta vie quotidienne ?</t>
  </si>
  <si>
    <t>Rarement</t>
  </si>
  <si>
    <t>Te sens-tu capable de réussir ce que tu entreprends ?</t>
  </si>
  <si>
    <t>Dans ta famille, une ou plusieurs personnes pratiquent-elles régulièrement une activité physique ou sportive ?</t>
  </si>
  <si>
    <t>Ta famille t'encourage-t-elle à pratiquer une activité physique ou sportive ?</t>
  </si>
  <si>
    <t>Près de chez toi, as-tu facilement accès à un lieu où tu peux pratiquer une activité physique ou sportive ?</t>
  </si>
  <si>
    <t>Oui plusieurs</t>
  </si>
  <si>
    <t>Terrain de sport</t>
  </si>
  <si>
    <t>Aimerais-tu pratiquer davantage d'activité physique ou sportive ?</t>
  </si>
  <si>
    <t>Avoir des possibilités plus près de chez moi</t>
  </si>
  <si>
    <t>Pouvoir me déplacer plus facilement</t>
  </si>
  <si>
    <t>Que cela coûte moins cher</t>
  </si>
  <si>
    <t>Avoir davantage de temps</t>
  </si>
  <si>
    <t>Être accompagné(e) par ma famille</t>
  </si>
  <si>
    <t>Pratiquer avec mes amis</t>
  </si>
  <si>
    <t>Mieux connaître les activités proposées à proximité</t>
  </si>
  <si>
    <t>Rien, je pratique déjà autant que je le souhaite</t>
  </si>
  <si>
    <t>QUESTIONNAIRE VIE QUOTIDIENNE – SAISIE DES RÉPONSES</t>
  </si>
  <si>
    <t>Nom</t>
  </si>
  <si>
    <t>Prénom</t>
  </si>
  <si>
    <t>Classe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</si>
  <si>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</si>
  <si>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</si>
  <si>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</si>
  <si>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</si>
  <si>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</si>
  <si>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</si>
  <si>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</si>
  <si>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</si>
  <si>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</si>
  <si>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</si>
  <si>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</si>
  <si>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 – Si oui, à quel(s) type(s) de lieu(x) as-tu accès ? (plusieurs réponses possibles)</t>
  </si>
  <si>
    <t>Q13</t>
  </si>
  <si>
    <t>Q14 – Qu'est-ce qui pourrait t'aider à pratiquer davantage d'activité physique ou sportive ? (indiquer Oui pour chaque réponse concernée)</t>
  </si>
  <si>
    <t>SCORE C1</t>
  </si>
  <si>
    <t>SCORE C2</t>
  </si>
  <si>
    <t>SCORE C3</t>
  </si>
  <si>
    <t>SCORE C4</t>
  </si>
  <si>
    <t>SCORE C5</t>
  </si>
  <si>
    <t>SCORE C6</t>
  </si>
  <si>
    <t>ÉLÈVE – PROFIL</t>
  </si>
  <si>
    <t>Dans une journée habituelle, penses-tu boire … ?</t>
  </si>
  <si>
    <t>Au réveil, te sens-tu généralement reposé(e) ?</t>
  </si>
  <si>
    <t>Gymnase</t>
  </si>
  <si>
    <t>Parc / sentier</t>
  </si>
  <si>
    <t>Autre (préciser)</t>
  </si>
  <si>
    <t>ALIMENTATION
Q1 + Q2</t>
  </si>
  <si>
    <t>HYDRATATION
Q3 + Q4</t>
  </si>
  <si>
    <t>SOMMEIL
Q5 + Q6</t>
  </si>
  <si>
    <t>BIEN-ÊTRE
Q7 + Q8</t>
  </si>
  <si>
    <t>ENVIRONNEMENT
Q9 à Q12</t>
  </si>
  <si>
    <t>MOTIVATION
Q13</t>
  </si>
  <si>
    <t>Nom Prénom - Classe</t>
  </si>
  <si>
    <t>Consignes de saisie</t>
  </si>
  <si>
    <t>Une ligne = un élève. Q1 à Q11 et Q13 se renseignent par menu déroulant. Pour Q12, indiquer Oui/Non pour chacun des trois types de lieux ; si Q11 = « Non / je ne sais pas », le score Q12 est automatiquement considéré comme « aucun lieu accessible ». Q14 reste un complément qualitatif non scoré. Scores automatiques : C1 Alimentation (Q1-Q2), C2 Hydratation (Q3-Q4), C3 Sommeil (Q5-Q6), C4 Bien-être (Q7-Q8), C5 Environnement (Q9-Q12), C6 Motivation (Q13). Plus le score brut est faible, plus les réponses sont favorables. L’onglet « Profil élève » convertit ces scores en un indice comparable de 0 à 100.</t>
  </si>
  <si>
    <t>Question</t>
  </si>
  <si>
    <t>Réponse</t>
  </si>
  <si>
    <t>Points</t>
  </si>
  <si>
    <t>Catégorie</t>
  </si>
  <si>
    <t>Principe du score</t>
  </si>
  <si>
    <t>Toujours</t>
  </si>
  <si>
    <t>Alimentation</t>
  </si>
  <si>
    <t>1 point = réponse la plus favorable</t>
  </si>
  <si>
    <t>2 points = réponse intermédiaire</t>
  </si>
  <si>
    <t>Jamais</t>
  </si>
  <si>
    <t>3 points = réponse la moins favorable</t>
  </si>
  <si>
    <t>C1 à C4 : 2 questions, score brut de 2 à 6.</t>
  </si>
  <si>
    <t>C5 Environnement : Q9-Q12, score brut de 4 à 12.</t>
  </si>
  <si>
    <t>C6 Motivation : Q13 uniquement, score brut de 1 à 3.</t>
  </si>
  <si>
    <t>Hydratation</t>
  </si>
  <si>
    <t>Le graphique individuel harmonise les scores en indice favorable de 0 à 100.</t>
  </si>
  <si>
    <t>Plutôt des boissons sucrées</t>
  </si>
  <si>
    <t>Plus d’une grande bouteille</t>
  </si>
  <si>
    <t>Une grande bouteille</t>
  </si>
  <si>
    <t>Moins d’une grande bouteille</t>
  </si>
  <si>
    <t>Sommeil</t>
  </si>
  <si>
    <t>Entre 21h et 22h30</t>
  </si>
  <si>
    <t>Après 22h30</t>
  </si>
  <si>
    <t>Bien-être</t>
  </si>
  <si>
    <t>Oui</t>
  </si>
  <si>
    <t>Environnement</t>
  </si>
  <si>
    <t>Q9-Q11 : 1 = réponse la plus favorable ; 3 = la moins favorable</t>
  </si>
  <si>
    <t>Occasionnellement</t>
  </si>
  <si>
    <t>Oui un espace</t>
  </si>
  <si>
    <t>Non / je ne sais pas</t>
  </si>
  <si>
    <t>Q12</t>
  </si>
  <si>
    <t>2 ou 3 types de lieux accessibles</t>
  </si>
  <si>
    <t>Q12 : 2-3 types = 1 pt ; 1 type = 2 pts ; aucun = 3 pts</t>
  </si>
  <si>
    <t>1 type de lieu accessible</t>
  </si>
  <si>
    <t>Aucun type de lieu accessible</t>
  </si>
  <si>
    <t>Motivation</t>
  </si>
  <si>
    <t>Q13 : 1 = envie de pratiquer davantage ; 3 = non / ne sait pas</t>
  </si>
  <si>
    <t>Pas vraiment</t>
  </si>
  <si>
    <t>Q14 est un complément qualitatif : elle n'entre pas dans le score Motivation.</t>
  </si>
  <si>
    <t>Sélectionner l’élève :</t>
  </si>
  <si>
    <t>Liste technique</t>
  </si>
  <si>
    <t>Élève</t>
  </si>
  <si>
    <t>Profil graphique par catégorie (indice /100)</t>
  </si>
  <si>
    <t>Score brut</t>
  </si>
  <si>
    <t>Indice favorable</t>
  </si>
  <si>
    <t>Lecture</t>
  </si>
  <si>
    <t>Points d’appui motivation – réponses « Oui » à la question 14</t>
  </si>
  <si>
    <t>QUESTIONNAIRE VIE QUOTIDIENNE – PROFIL INDIVIDUEL</t>
  </si>
  <si>
    <t>Lecture : chaque colonne correspond à une catégorie et reprend sa couleur. L’échelle est identique pour tous les élèves (0 à 100) ; plus la colonne est haute, plus l’indice est favorable. La valeur exacte figure dans le tableau à gauche.</t>
  </si>
  <si>
    <t>Lecture : chaque branche correspond à une catégorie.
L’échelle est identique pour tous les élèves (0 à 100).
Plus le point est éloigné du centre, plus l’indice est favorable.</t>
  </si>
  <si>
    <t>Classe :</t>
  </si>
  <si>
    <t>Indice /100</t>
  </si>
  <si>
    <t>Radar du profil par catégorie (indice /100)</t>
  </si>
  <si>
    <t>Repères de lecture</t>
  </si>
  <si>
    <t>75 à 100</t>
  </si>
  <si>
    <t>Profil globalement favorable</t>
  </si>
  <si>
    <t>50 à 74</t>
  </si>
  <si>
    <t>Zone intermédiaire / à surveiller</t>
  </si>
  <si>
    <t>0 à 49</t>
  </si>
  <si>
    <t>Point de vigilance</t>
  </si>
  <si>
    <t>peb</t>
  </si>
  <si>
    <t>Non</t>
  </si>
  <si>
    <t>trotinete</t>
  </si>
  <si>
    <t>Vergnet</t>
  </si>
  <si>
    <t>Christophe</t>
  </si>
  <si>
    <t>le fun</t>
  </si>
  <si>
    <t>Teyssedre</t>
  </si>
  <si>
    <t>Sandanom</t>
  </si>
  <si>
    <t xml:space="preserve">Lopez </t>
  </si>
  <si>
    <t>Brette</t>
  </si>
  <si>
    <t>Marie-Louise</t>
  </si>
  <si>
    <t>Bernard</t>
  </si>
  <si>
    <t>Erick</t>
  </si>
  <si>
    <t>Cédric</t>
  </si>
  <si>
    <t>Loan</t>
  </si>
  <si>
    <t>Marie-Louise Bernard - 708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</si>
</sst>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3" x14ac:knownFonts="1">
    <font>
      <sz val="12"/>
      <color theme="1"/>
      <name val="Calibri"/>
    </font>
    <font>
      <b/>
      <sz val="12"/>
      <color theme="1"/>
      <name val="Calibri"/>
      <family val="2"/>
    </font>
    <font>
      <b/>
      <sz val="14"/>
      <color rgb="FFFFFFFF"/>
      <name val="Calibri"/>
      <family val="2"/>
    </font>
    <font>
      <b/>
      <sz val="12"/>
      <color rgb="FF1F1F1F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rgb="FFBFBFBF"/>
      <name val="Calibri"/>
      <family val="2"/>
    </font>
    <font>
      <b/>
      <sz val="12"/>
      <color rgb="FFBFBFBF"/>
      <name val="Calibri"/>
      <family val="2"/>
    </font>
    <font>
      <sz val="12"/>
      <color rgb="FFBFBFBF"/>
      <name val="Calibri"/>
      <family val="2"/>
    </font>
    <font>
      <b/>
      <sz val="12"/>
      <name val="Calibri"/>
      <family val="2"/>
    </font>
    <font>
      <b/>
      <sz val="15"/>
      <name val="Calibri"/>
      <family val="2"/>
    </font>
    <font>
      <i/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rgb="FF1F1F1F"/>
      <name val="Calibri"/>
      <family val="2"/>
    </font>
    <font>
      <i/>
      <sz val="10"/>
      <name val="Calibri"/>
      <family val="2"/>
    </font>
    <font>
      <i/>
      <sz val="10"/>
      <color theme="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FD8FF"/>
      </patternFill>
    </fill>
    <fill>
      <patternFill patternType="solid">
        <fgColor rgb="FFE2F0D9"/>
      </patternFill>
    </fill>
    <fill>
      <patternFill patternType="solid">
        <fgColor rgb="FFDDEBF7"/>
      </patternFill>
    </fill>
    <fill>
      <patternFill patternType="solid">
        <fgColor rgb="FFE7E6E6"/>
      </patternFill>
    </fill>
    <fill>
      <patternFill patternType="solid">
        <fgColor rgb="FFFCE4D6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F7F7F7"/>
      </patternFill>
    </fill>
    <fill>
      <patternFill patternType="solid">
        <fgColor rgb="FFD9D9D9"/>
      </patternFill>
    </fill>
    <fill>
      <patternFill patternType="solid">
        <fgColor rgb="FFEDEDED"/>
      </patternFill>
    </fill>
    <fill>
      <patternFill patternType="solid">
        <fgColor rgb="FFF4CCCC"/>
      </patternFill>
    </fill>
    <fill>
      <patternFill patternType="solid">
        <fgColor rgb="FFF3E5F5"/>
      </patternFill>
    </fill>
    <fill>
      <patternFill patternType="solid">
        <fgColor rgb="FFFAFAFA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/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/>
      <bottom/>
      <diagonal/>
    </border>
    <border>
      <left/>
      <right style="thin">
        <color rgb="FFD9E2F3"/>
      </right>
      <top/>
      <bottom/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/>
      <top/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8C8C8C"/>
      </left>
      <right style="thin">
        <color rgb="FF8C8C8C"/>
      </right>
      <top style="thin">
        <color rgb="FF8C8C8C"/>
      </top>
      <bottom style="thin">
        <color rgb="FF8C8C8C"/>
      </bottom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medium">
        <color indexed="64"/>
      </left>
      <right style="medium">
        <color rgb="FF4A4A4A"/>
      </right>
      <top style="medium">
        <color indexed="64"/>
      </top>
      <bottom style="medium">
        <color indexed="64"/>
      </bottom>
      <diagonal/>
    </border>
    <border>
      <left style="medium">
        <color rgb="FF4A4A4A"/>
      </left>
      <right style="medium">
        <color rgb="FF4A4A4A"/>
      </right>
      <top style="medium">
        <color indexed="64"/>
      </top>
      <bottom style="medium">
        <color indexed="64"/>
      </bottom>
      <diagonal/>
    </border>
    <border>
      <left style="medium">
        <color rgb="FF4A4A4A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777777"/>
      </bottom>
      <diagonal/>
    </border>
    <border>
      <left/>
      <right/>
      <top style="medium">
        <color indexed="64"/>
      </top>
      <bottom style="medium">
        <color rgb="FF777777"/>
      </bottom>
      <diagonal/>
    </border>
    <border>
      <left/>
      <right style="medium">
        <color indexed="64"/>
      </right>
      <top style="medium">
        <color indexed="64"/>
      </top>
      <bottom style="medium">
        <color rgb="FF777777"/>
      </bottom>
      <diagonal/>
    </border>
    <border>
      <left style="medium">
        <color indexed="64"/>
      </left>
      <right/>
      <top style="thin">
        <color rgb="FFBBBBBB"/>
      </top>
      <bottom style="thin">
        <color rgb="FFBBBBBB"/>
      </bottom>
      <diagonal/>
    </border>
    <border>
      <left/>
      <right style="medium">
        <color indexed="64"/>
      </right>
      <top style="thin">
        <color rgb="FFBBBBBB"/>
      </top>
      <bottom style="thin">
        <color rgb="FFBBBBBB"/>
      </bottom>
      <diagonal/>
    </border>
    <border>
      <left style="medium">
        <color indexed="64"/>
      </left>
      <right style="medium">
        <color rgb="FF666666"/>
      </right>
      <top style="thin">
        <color rgb="FFBBBBBB"/>
      </top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 style="thin">
        <color rgb="FFBBBBBB"/>
      </top>
      <bottom style="medium">
        <color indexed="64"/>
      </bottom>
      <diagonal/>
    </border>
    <border>
      <left style="medium">
        <color rgb="FF666666"/>
      </left>
      <right style="medium">
        <color indexed="64"/>
      </right>
      <top style="thin">
        <color rgb="FFBBBBBB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C8C8C"/>
      </left>
      <right style="thin">
        <color rgb="FF8C8C8C"/>
      </right>
      <top/>
      <bottom style="thin">
        <color rgb="FF8C8C8C"/>
      </bottom>
      <diagonal/>
    </border>
    <border>
      <left style="medium">
        <color indexed="64"/>
      </left>
      <right style="thin">
        <color rgb="FF8C8C8C"/>
      </right>
      <top style="medium">
        <color indexed="64"/>
      </top>
      <bottom style="thin">
        <color rgb="FF8C8C8C"/>
      </bottom>
      <diagonal/>
    </border>
    <border>
      <left style="thin">
        <color rgb="FF8C8C8C"/>
      </left>
      <right style="thin">
        <color rgb="FF8C8C8C"/>
      </right>
      <top style="medium">
        <color indexed="64"/>
      </top>
      <bottom style="thin">
        <color rgb="FF8C8C8C"/>
      </bottom>
      <diagonal/>
    </border>
    <border>
      <left style="thin">
        <color rgb="FF8C8C8C"/>
      </left>
      <right style="medium">
        <color indexed="64"/>
      </right>
      <top style="medium">
        <color indexed="64"/>
      </top>
      <bottom style="thin">
        <color rgb="FF8C8C8C"/>
      </bottom>
      <diagonal/>
    </border>
    <border>
      <left style="medium">
        <color indexed="64"/>
      </left>
      <right style="thin">
        <color rgb="FF8C8C8C"/>
      </right>
      <top style="thin">
        <color rgb="FF8C8C8C"/>
      </top>
      <bottom style="thin">
        <color rgb="FF8C8C8C"/>
      </bottom>
      <diagonal/>
    </border>
    <border>
      <left style="thin">
        <color rgb="FF8C8C8C"/>
      </left>
      <right style="medium">
        <color indexed="64"/>
      </right>
      <top style="thin">
        <color rgb="FF8C8C8C"/>
      </top>
      <bottom style="thin">
        <color rgb="FF8C8C8C"/>
      </bottom>
      <diagonal/>
    </border>
    <border>
      <left style="medium">
        <color indexed="64"/>
      </left>
      <right style="thin">
        <color rgb="FF8C8C8C"/>
      </right>
      <top style="thin">
        <color rgb="FF8C8C8C"/>
      </top>
      <bottom style="medium">
        <color indexed="64"/>
      </bottom>
      <diagonal/>
    </border>
    <border>
      <left style="thin">
        <color rgb="FF8C8C8C"/>
      </left>
      <right style="thin">
        <color rgb="FF8C8C8C"/>
      </right>
      <top style="thin">
        <color rgb="FF8C8C8C"/>
      </top>
      <bottom style="medium">
        <color indexed="64"/>
      </bottom>
      <diagonal/>
    </border>
    <border>
      <left style="thin">
        <color rgb="FF8C8C8C"/>
      </left>
      <right style="medium">
        <color indexed="64"/>
      </right>
      <top style="thin">
        <color rgb="FF8C8C8C"/>
      </top>
      <bottom style="medium">
        <color indexed="64"/>
      </bottom>
      <diagonal/>
    </border>
    <border>
      <left style="medium">
        <color indexed="64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666666"/>
      </right>
      <top style="medium">
        <color indexed="64"/>
      </top>
      <bottom style="medium">
        <color theme="6"/>
      </bottom>
      <diagonal/>
    </border>
    <border>
      <left style="medium">
        <color rgb="FF666666"/>
      </left>
      <right style="medium">
        <color rgb="FF666666"/>
      </right>
      <top style="medium">
        <color indexed="64"/>
      </top>
      <bottom style="medium">
        <color theme="6"/>
      </bottom>
      <diagonal/>
    </border>
    <border>
      <left style="medium">
        <color rgb="FF666666"/>
      </left>
      <right style="medium">
        <color indexed="64"/>
      </right>
      <top style="medium">
        <color indexed="64"/>
      </top>
      <bottom style="medium">
        <color theme="6"/>
      </bottom>
      <diagonal/>
    </border>
    <border>
      <left style="medium">
        <color indexed="64"/>
      </left>
      <right style="thin">
        <color rgb="FF8C8C8C"/>
      </right>
      <top/>
      <bottom style="thin">
        <color rgb="FF8C8C8C"/>
      </bottom>
      <diagonal/>
    </border>
    <border>
      <left style="thin">
        <color rgb="FF8C8C8C"/>
      </left>
      <right style="medium">
        <color indexed="64"/>
      </right>
      <top/>
      <bottom style="thin">
        <color rgb="FF8C8C8C"/>
      </bottom>
      <diagonal/>
    </border>
    <border>
      <left style="medium">
        <color indexed="64"/>
      </left>
      <right style="medium">
        <color rgb="FF666666"/>
      </right>
      <top style="medium">
        <color indexed="64"/>
      </top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 style="medium">
        <color indexed="64"/>
      </top>
      <bottom style="medium">
        <color indexed="64"/>
      </bottom>
      <diagonal/>
    </border>
    <border>
      <left style="medium">
        <color rgb="FF666666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4A4A4A"/>
      </right>
      <top style="medium">
        <color indexed="64"/>
      </top>
      <bottom style="medium">
        <color rgb="FF4A4A4A"/>
      </bottom>
      <diagonal/>
    </border>
    <border>
      <left style="medium">
        <color rgb="FF4A4A4A"/>
      </left>
      <right style="medium">
        <color rgb="FF4A4A4A"/>
      </right>
      <top style="medium">
        <color indexed="64"/>
      </top>
      <bottom style="medium">
        <color rgb="FF4A4A4A"/>
      </bottom>
      <diagonal/>
    </border>
    <border>
      <left style="medium">
        <color rgb="FF4A4A4A"/>
      </left>
      <right style="medium">
        <color indexed="64"/>
      </right>
      <top style="medium">
        <color indexed="64"/>
      </top>
      <bottom style="medium">
        <color rgb="FF4A4A4A"/>
      </bottom>
      <diagonal/>
    </border>
    <border>
      <left style="medium">
        <color indexed="64"/>
      </left>
      <right style="medium">
        <color rgb="FF4A4A4A"/>
      </right>
      <top style="medium">
        <color rgb="FF4A4A4A"/>
      </top>
      <bottom style="medium">
        <color indexed="64"/>
      </bottom>
      <diagonal/>
    </border>
    <border>
      <left style="medium">
        <color rgb="FF4A4A4A"/>
      </left>
      <right style="medium">
        <color rgb="FF4A4A4A"/>
      </right>
      <top style="medium">
        <color rgb="FF4A4A4A"/>
      </top>
      <bottom style="medium">
        <color indexed="64"/>
      </bottom>
      <diagonal/>
    </border>
    <border>
      <left style="medium">
        <color rgb="FF4A4A4A"/>
      </left>
      <right style="medium">
        <color indexed="64"/>
      </right>
      <top style="medium">
        <color rgb="FF4A4A4A"/>
      </top>
      <bottom style="medium">
        <color indexed="64"/>
      </bottom>
      <diagonal/>
    </border>
  </borders>
  <cellStyleXfs count="1">
    <xf numFmtId="0" fontId="0" fillId="0" borderId="1"/>
  </cellStyleXfs>
  <cellXfs count="178">
    <xf numFmtId="0" fontId="0" fillId="0" borderId="0" xfId="0" applyBorder="1"/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wrapText="1"/>
    </xf>
    <xf numFmtId="0" fontId="3" fillId="7" borderId="0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3" fillId="8" borderId="0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0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0" fillId="2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/>
    </xf>
    <xf numFmtId="1" fontId="0" fillId="0" borderId="10" xfId="0" applyNumberFormat="1" applyFont="1" applyFill="1" applyBorder="1" applyAlignment="1">
      <alignment horizontal="center"/>
    </xf>
    <xf numFmtId="0" fontId="20" fillId="8" borderId="0" xfId="0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1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22" borderId="1" xfId="0" applyFill="1" applyBorder="1"/>
    <xf numFmtId="0" fontId="0" fillId="22" borderId="1" xfId="0" applyNumberFormat="1" applyFont="1" applyFill="1" applyBorder="1"/>
    <xf numFmtId="0" fontId="0" fillId="22" borderId="13" xfId="0" applyFill="1" applyBorder="1"/>
    <xf numFmtId="0" fontId="0" fillId="22" borderId="13" xfId="0" applyNumberFormat="1" applyFont="1" applyFill="1" applyBorder="1" applyAlignment="1">
      <alignment vertical="center" wrapText="1"/>
    </xf>
    <xf numFmtId="0" fontId="0" fillId="22" borderId="13" xfId="0" applyNumberFormat="1" applyFont="1" applyFill="1" applyBorder="1"/>
    <xf numFmtId="0" fontId="9" fillId="22" borderId="13" xfId="0" applyNumberFormat="1" applyFont="1" applyFill="1" applyBorder="1"/>
    <xf numFmtId="0" fontId="10" fillId="22" borderId="13" xfId="0" applyNumberFormat="1" applyFont="1" applyFill="1" applyBorder="1"/>
    <xf numFmtId="0" fontId="8" fillId="22" borderId="13" xfId="0" applyNumberFormat="1" applyFont="1" applyFill="1" applyBorder="1"/>
    <xf numFmtId="0" fontId="9" fillId="22" borderId="13" xfId="0" applyFont="1" applyFill="1" applyBorder="1"/>
    <xf numFmtId="0" fontId="10" fillId="22" borderId="13" xfId="0" applyFont="1" applyFill="1" applyBorder="1"/>
    <xf numFmtId="0" fontId="8" fillId="22" borderId="13" xfId="0" applyFont="1" applyFill="1" applyBorder="1"/>
    <xf numFmtId="0" fontId="0" fillId="22" borderId="14" xfId="0" applyNumberFormat="1" applyFont="1" applyFill="1" applyBorder="1"/>
    <xf numFmtId="0" fontId="0" fillId="20" borderId="1" xfId="0" applyNumberFormat="1" applyFont="1" applyFill="1" applyBorder="1"/>
    <xf numFmtId="0" fontId="5" fillId="22" borderId="1" xfId="0" applyFont="1" applyFill="1" applyBorder="1"/>
    <xf numFmtId="0" fontId="6" fillId="22" borderId="1" xfId="0" applyFont="1" applyFill="1" applyBorder="1"/>
    <xf numFmtId="0" fontId="5" fillId="22" borderId="1" xfId="0" applyNumberFormat="1" applyFont="1" applyFill="1" applyBorder="1"/>
    <xf numFmtId="0" fontId="7" fillId="22" borderId="14" xfId="0" applyNumberFormat="1" applyFont="1" applyFill="1" applyBorder="1" applyAlignment="1">
      <alignment vertical="center" wrapText="1"/>
    </xf>
    <xf numFmtId="0" fontId="0" fillId="22" borderId="14" xfId="0" applyNumberFormat="1" applyFont="1" applyFill="1" applyBorder="1" applyAlignment="1">
      <alignment vertical="center" wrapText="1"/>
    </xf>
    <xf numFmtId="0" fontId="1" fillId="8" borderId="29" xfId="0" applyFont="1" applyFill="1" applyBorder="1"/>
    <xf numFmtId="164" fontId="0" fillId="13" borderId="1" xfId="0" applyNumberFormat="1" applyFont="1" applyFill="1" applyBorder="1" applyAlignment="1">
      <alignment horizontal="center"/>
    </xf>
    <xf numFmtId="1" fontId="0" fillId="14" borderId="1" xfId="0" applyNumberFormat="1" applyFont="1" applyFill="1" applyBorder="1" applyAlignment="1">
      <alignment horizontal="center"/>
    </xf>
    <xf numFmtId="0" fontId="0" fillId="0" borderId="30" xfId="0" applyBorder="1"/>
    <xf numFmtId="0" fontId="1" fillId="9" borderId="29" xfId="0" applyFont="1" applyFill="1" applyBorder="1"/>
    <xf numFmtId="0" fontId="1" fillId="10" borderId="29" xfId="0" applyFont="1" applyFill="1" applyBorder="1"/>
    <xf numFmtId="0" fontId="1" fillId="11" borderId="29" xfId="0" applyFont="1" applyFill="1" applyBorder="1"/>
    <xf numFmtId="0" fontId="1" fillId="6" borderId="29" xfId="0" applyFont="1" applyFill="1" applyBorder="1"/>
    <xf numFmtId="0" fontId="1" fillId="7" borderId="31" xfId="0" applyFont="1" applyFill="1" applyBorder="1"/>
    <xf numFmtId="164" fontId="0" fillId="13" borderId="32" xfId="0" applyNumberFormat="1" applyFont="1" applyFill="1" applyBorder="1" applyAlignment="1">
      <alignment horizontal="center"/>
    </xf>
    <xf numFmtId="1" fontId="0" fillId="14" borderId="32" xfId="0" applyNumberFormat="1" applyFont="1" applyFill="1" applyBorder="1" applyAlignment="1">
      <alignment horizontal="center"/>
    </xf>
    <xf numFmtId="0" fontId="0" fillId="0" borderId="33" xfId="0" applyBorder="1"/>
    <xf numFmtId="0" fontId="6" fillId="23" borderId="26" xfId="0" applyFont="1" applyFill="1" applyBorder="1" applyAlignment="1">
      <alignment horizontal="center" vertical="center"/>
    </xf>
    <xf numFmtId="0" fontId="6" fillId="23" borderId="27" xfId="0" applyFont="1" applyFill="1" applyBorder="1" applyAlignment="1">
      <alignment horizontal="center" vertical="center"/>
    </xf>
    <xf numFmtId="0" fontId="6" fillId="23" borderId="28" xfId="0" applyFont="1" applyFill="1" applyBorder="1" applyAlignment="1">
      <alignment horizontal="center" vertical="center"/>
    </xf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1" fillId="0" borderId="31" xfId="0" applyFont="1" applyBorder="1"/>
    <xf numFmtId="0" fontId="0" fillId="0" borderId="32" xfId="0" applyBorder="1"/>
    <xf numFmtId="0" fontId="0" fillId="0" borderId="13" xfId="0" applyBorder="1"/>
    <xf numFmtId="0" fontId="5" fillId="13" borderId="13" xfId="0" applyFont="1" applyFill="1" applyBorder="1"/>
    <xf numFmtId="0" fontId="0" fillId="0" borderId="34" xfId="0" applyBorder="1"/>
    <xf numFmtId="0" fontId="5" fillId="13" borderId="34" xfId="0" applyFont="1" applyFill="1" applyBorder="1"/>
    <xf numFmtId="0" fontId="0" fillId="0" borderId="35" xfId="0" applyBorder="1"/>
    <xf numFmtId="0" fontId="1" fillId="0" borderId="36" xfId="0" applyFont="1" applyBorder="1"/>
    <xf numFmtId="0" fontId="1" fillId="21" borderId="37" xfId="0" applyNumberFormat="1" applyFont="1" applyFill="1" applyBorder="1"/>
    <xf numFmtId="0" fontId="0" fillId="0" borderId="37" xfId="0" applyBorder="1"/>
    <xf numFmtId="0" fontId="0" fillId="0" borderId="38" xfId="0" applyBorder="1"/>
    <xf numFmtId="0" fontId="6" fillId="0" borderId="26" xfId="0" applyNumberFormat="1" applyFont="1" applyFill="1" applyBorder="1" applyAlignment="1">
      <alignment horizontal="left"/>
    </xf>
    <xf numFmtId="0" fontId="0" fillId="0" borderId="28" xfId="0" applyFill="1" applyBorder="1"/>
    <xf numFmtId="0" fontId="6" fillId="0" borderId="31" xfId="0" applyNumberFormat="1" applyFont="1" applyFill="1" applyBorder="1" applyAlignment="1">
      <alignment horizontal="left"/>
    </xf>
    <xf numFmtId="0" fontId="0" fillId="0" borderId="32" xfId="0" applyNumberFormat="1" applyFont="1" applyFill="1" applyBorder="1"/>
    <xf numFmtId="0" fontId="0" fillId="0" borderId="33" xfId="0" applyFill="1" applyBorder="1"/>
    <xf numFmtId="0" fontId="1" fillId="24" borderId="27" xfId="0" applyNumberFormat="1" applyFont="1" applyFill="1" applyBorder="1" applyAlignment="1">
      <alignment horizontal="left"/>
    </xf>
    <xf numFmtId="0" fontId="8" fillId="0" borderId="0" xfId="0" applyFont="1" applyFill="1" applyBorder="1"/>
    <xf numFmtId="0" fontId="6" fillId="0" borderId="1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0" fontId="0" fillId="0" borderId="27" xfId="0" applyFill="1" applyBorder="1"/>
    <xf numFmtId="0" fontId="6" fillId="15" borderId="48" xfId="0" applyFont="1" applyFill="1" applyBorder="1" applyAlignment="1">
      <alignment horizontal="center"/>
    </xf>
    <xf numFmtId="0" fontId="6" fillId="15" borderId="49" xfId="0" applyFont="1" applyFill="1" applyBorder="1" applyAlignment="1">
      <alignment horizontal="center"/>
    </xf>
    <xf numFmtId="0" fontId="6" fillId="15" borderId="50" xfId="0" applyFont="1" applyFill="1" applyBorder="1" applyAlignment="1">
      <alignment horizontal="center"/>
    </xf>
    <xf numFmtId="0" fontId="6" fillId="8" borderId="40" xfId="0" applyFont="1" applyFill="1" applyBorder="1" applyAlignment="1">
      <alignment horizontal="left"/>
    </xf>
    <xf numFmtId="1" fontId="0" fillId="0" borderId="41" xfId="0" applyNumberFormat="1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6" fillId="9" borderId="43" xfId="0" applyFont="1" applyFill="1" applyBorder="1" applyAlignment="1">
      <alignment horizontal="left"/>
    </xf>
    <xf numFmtId="0" fontId="0" fillId="0" borderId="44" xfId="0" applyBorder="1" applyAlignment="1">
      <alignment horizontal="center"/>
    </xf>
    <xf numFmtId="0" fontId="6" fillId="10" borderId="43" xfId="0" applyFont="1" applyFill="1" applyBorder="1" applyAlignment="1">
      <alignment horizontal="left"/>
    </xf>
    <xf numFmtId="0" fontId="6" fillId="11" borderId="43" xfId="0" applyFont="1" applyFill="1" applyBorder="1" applyAlignment="1">
      <alignment horizontal="left"/>
    </xf>
    <xf numFmtId="0" fontId="6" fillId="6" borderId="43" xfId="0" applyFont="1" applyFill="1" applyBorder="1" applyAlignment="1">
      <alignment horizontal="left"/>
    </xf>
    <xf numFmtId="0" fontId="6" fillId="7" borderId="45" xfId="0" applyFont="1" applyFill="1" applyBorder="1" applyAlignment="1">
      <alignment horizontal="left"/>
    </xf>
    <xf numFmtId="1" fontId="0" fillId="0" borderId="46" xfId="0" applyNumberFormat="1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6" fillId="8" borderId="54" xfId="0" applyFont="1" applyFill="1" applyBorder="1" applyAlignment="1">
      <alignment horizontal="center"/>
    </xf>
    <xf numFmtId="0" fontId="6" fillId="6" borderId="43" xfId="0" applyFont="1" applyFill="1" applyBorder="1" applyAlignment="1">
      <alignment horizontal="center"/>
    </xf>
    <xf numFmtId="0" fontId="6" fillId="17" borderId="45" xfId="0" applyFont="1" applyFill="1" applyBorder="1" applyAlignment="1">
      <alignment horizontal="center"/>
    </xf>
    <xf numFmtId="0" fontId="0" fillId="0" borderId="32" xfId="0" applyBorder="1" applyAlignment="1">
      <alignment horizontal="left"/>
    </xf>
    <xf numFmtId="0" fontId="22" fillId="0" borderId="32" xfId="0" applyFont="1" applyFill="1" applyBorder="1" applyAlignment="1">
      <alignment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9" fillId="0" borderId="0" xfId="0" applyFont="1" applyBorder="1" applyAlignment="1">
      <alignment vertical="center" wrapText="1"/>
    </xf>
    <xf numFmtId="0" fontId="6" fillId="0" borderId="37" xfId="0" applyFont="1" applyFill="1" applyBorder="1"/>
    <xf numFmtId="0" fontId="0" fillId="0" borderId="1" xfId="0" applyAlignment="1">
      <alignment vertical="top" wrapText="1"/>
    </xf>
    <xf numFmtId="0" fontId="0" fillId="0" borderId="1" xfId="0"/>
    <xf numFmtId="0" fontId="0" fillId="0" borderId="0" xfId="0" applyBorder="1"/>
    <xf numFmtId="0" fontId="2" fillId="2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2" borderId="1" xfId="0" applyFont="1" applyFill="1"/>
    <xf numFmtId="0" fontId="3" fillId="6" borderId="1" xfId="0" applyFont="1" applyFill="1" applyAlignment="1">
      <alignment horizontal="center" vertical="center" wrapText="1"/>
    </xf>
    <xf numFmtId="0" fontId="3" fillId="7" borderId="1" xfId="0" applyFont="1" applyFill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18" borderId="18" xfId="0" applyNumberFormat="1" applyFont="1" applyFill="1" applyBorder="1" applyAlignment="1">
      <alignment horizontal="center" vertical="center"/>
    </xf>
    <xf numFmtId="0" fontId="1" fillId="18" borderId="19" xfId="0" applyNumberFormat="1" applyFont="1" applyFill="1" applyBorder="1" applyAlignment="1">
      <alignment horizontal="center" vertical="center"/>
    </xf>
    <xf numFmtId="0" fontId="1" fillId="18" borderId="20" xfId="0" applyNumberFormat="1" applyFont="1" applyFill="1" applyBorder="1" applyAlignment="1">
      <alignment horizontal="center" vertical="center"/>
    </xf>
    <xf numFmtId="0" fontId="14" fillId="19" borderId="21" xfId="0" applyNumberFormat="1" applyFont="1" applyFill="1" applyBorder="1" applyAlignment="1">
      <alignment vertical="center" wrapText="1"/>
    </xf>
    <xf numFmtId="0" fontId="14" fillId="19" borderId="12" xfId="0" applyNumberFormat="1" applyFont="1" applyFill="1" applyBorder="1" applyAlignment="1">
      <alignment vertical="center" wrapText="1"/>
    </xf>
    <xf numFmtId="0" fontId="15" fillId="19" borderId="23" xfId="0" applyNumberFormat="1" applyFont="1" applyFill="1" applyBorder="1" applyAlignment="1">
      <alignment horizontal="center" vertical="center" wrapText="1"/>
    </xf>
    <xf numFmtId="0" fontId="14" fillId="19" borderId="24" xfId="0" applyNumberFormat="1" applyFont="1" applyFill="1" applyBorder="1" applyAlignment="1">
      <alignment vertical="center" wrapText="1"/>
    </xf>
    <xf numFmtId="0" fontId="14" fillId="19" borderId="25" xfId="0" applyNumberFormat="1" applyFont="1" applyFill="1" applyBorder="1" applyAlignment="1">
      <alignment vertical="center" wrapText="1"/>
    </xf>
    <xf numFmtId="0" fontId="14" fillId="19" borderId="11" xfId="0" applyNumberFormat="1" applyFont="1" applyFill="1" applyBorder="1" applyAlignment="1">
      <alignment vertical="center" wrapText="1"/>
    </xf>
    <xf numFmtId="0" fontId="14" fillId="19" borderId="22" xfId="0" applyNumberFormat="1" applyFont="1" applyFill="1" applyBorder="1" applyAlignment="1">
      <alignment vertical="center" wrapText="1"/>
    </xf>
    <xf numFmtId="0" fontId="6" fillId="18" borderId="26" xfId="0" applyNumberFormat="1" applyFont="1" applyFill="1" applyBorder="1" applyAlignment="1">
      <alignment horizontal="center" vertical="center"/>
    </xf>
    <xf numFmtId="0" fontId="6" fillId="18" borderId="27" xfId="0" applyNumberFormat="1" applyFont="1" applyFill="1" applyBorder="1" applyAlignment="1">
      <alignment horizontal="center" vertical="center"/>
    </xf>
    <xf numFmtId="0" fontId="6" fillId="18" borderId="28" xfId="0" applyNumberFormat="1" applyFont="1" applyFill="1" applyBorder="1" applyAlignment="1">
      <alignment horizontal="center" vertical="center"/>
    </xf>
    <xf numFmtId="0" fontId="21" fillId="14" borderId="40" xfId="0" applyNumberFormat="1" applyFont="1" applyFill="1" applyBorder="1" applyAlignment="1">
      <alignment vertical="center" wrapText="1"/>
    </xf>
    <xf numFmtId="0" fontId="0" fillId="0" borderId="41" xfId="0" applyNumberFormat="1" applyFont="1" applyFill="1" applyBorder="1" applyAlignment="1">
      <alignment wrapText="1"/>
    </xf>
    <xf numFmtId="0" fontId="0" fillId="0" borderId="42" xfId="0" applyNumberFormat="1" applyFont="1" applyFill="1" applyBorder="1" applyAlignment="1">
      <alignment wrapText="1"/>
    </xf>
    <xf numFmtId="0" fontId="0" fillId="0" borderId="43" xfId="0" applyNumberFormat="1" applyFont="1" applyFill="1" applyBorder="1" applyAlignment="1">
      <alignment wrapText="1"/>
    </xf>
    <xf numFmtId="0" fontId="0" fillId="0" borderId="10" xfId="0" applyNumberFormat="1" applyFont="1" applyFill="1" applyBorder="1" applyAlignment="1">
      <alignment wrapText="1"/>
    </xf>
    <xf numFmtId="0" fontId="0" fillId="0" borderId="44" xfId="0" applyNumberFormat="1" applyFont="1" applyFill="1" applyBorder="1" applyAlignment="1">
      <alignment wrapText="1"/>
    </xf>
    <xf numFmtId="0" fontId="0" fillId="0" borderId="45" xfId="0" applyNumberFormat="1" applyFont="1" applyFill="1" applyBorder="1" applyAlignment="1">
      <alignment wrapText="1"/>
    </xf>
    <xf numFmtId="0" fontId="0" fillId="0" borderId="46" xfId="0" applyNumberFormat="1" applyFont="1" applyFill="1" applyBorder="1" applyAlignment="1">
      <alignment wrapText="1"/>
    </xf>
    <xf numFmtId="0" fontId="0" fillId="0" borderId="47" xfId="0" applyNumberFormat="1" applyFont="1" applyFill="1" applyBorder="1" applyAlignment="1">
      <alignment wrapText="1"/>
    </xf>
    <xf numFmtId="0" fontId="17" fillId="3" borderId="56" xfId="0" applyNumberFormat="1" applyFont="1" applyFill="1" applyBorder="1" applyAlignment="1">
      <alignment horizontal="center" vertical="center"/>
    </xf>
    <xf numFmtId="0" fontId="18" fillId="3" borderId="57" xfId="0" applyNumberFormat="1" applyFont="1" applyFill="1" applyBorder="1" applyAlignment="1">
      <alignment horizontal="center" vertical="center"/>
    </xf>
    <xf numFmtId="0" fontId="18" fillId="3" borderId="58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2" fillId="4" borderId="59" xfId="0" applyFont="1" applyFill="1" applyBorder="1" applyAlignment="1">
      <alignment horizontal="center" vertic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10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5" xfId="0" applyBorder="1" applyAlignment="1">
      <alignment horizontal="center"/>
    </xf>
    <xf numFmtId="0" fontId="6" fillId="16" borderId="51" xfId="0" applyFont="1" applyFill="1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13" fillId="19" borderId="31" xfId="0" applyNumberFormat="1" applyFont="1" applyFill="1" applyBorder="1" applyAlignment="1">
      <alignment horizontal="left" vertical="center" wrapText="1"/>
    </xf>
    <xf numFmtId="0" fontId="14" fillId="19" borderId="32" xfId="0" applyNumberFormat="1" applyFont="1" applyFill="1" applyBorder="1" applyAlignment="1">
      <alignment vertical="center" wrapText="1"/>
    </xf>
    <xf numFmtId="0" fontId="14" fillId="19" borderId="27" xfId="0" applyNumberFormat="1" applyFont="1" applyFill="1" applyBorder="1" applyAlignment="1">
      <alignment vertical="center" wrapText="1"/>
    </xf>
    <xf numFmtId="0" fontId="14" fillId="0" borderId="28" xfId="0" applyNumberFormat="1" applyFont="1" applyFill="1" applyBorder="1" applyAlignment="1">
      <alignment vertical="center" wrapText="1"/>
    </xf>
    <xf numFmtId="0" fontId="14" fillId="19" borderId="1" xfId="0" applyNumberFormat="1" applyFont="1" applyFill="1" applyBorder="1" applyAlignment="1">
      <alignment vertical="center" wrapText="1"/>
    </xf>
    <xf numFmtId="0" fontId="14" fillId="0" borderId="30" xfId="0" applyNumberFormat="1" applyFont="1" applyFill="1" applyBorder="1" applyAlignment="1">
      <alignment vertical="center" wrapText="1"/>
    </xf>
    <xf numFmtId="0" fontId="14" fillId="0" borderId="33" xfId="0" applyNumberFormat="1" applyFont="1" applyFill="1" applyBorder="1" applyAlignment="1">
      <alignment vertical="center" wrapText="1"/>
    </xf>
    <xf numFmtId="0" fontId="16" fillId="19" borderId="26" xfId="0" applyNumberFormat="1" applyFont="1" applyFill="1" applyBorder="1" applyAlignment="1">
      <alignment vertical="center" wrapText="1"/>
    </xf>
    <xf numFmtId="0" fontId="14" fillId="19" borderId="29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4B18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4B18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4B18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CE4D6"/>
      <color rgb="FFFFF2CC"/>
      <color rgb="FFE7E6E6"/>
      <color rgb="FFE2F0D9"/>
      <color rgb="FFFFD8FF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 sz="1600"/>
              <a:t>Profil par catégorie – indice /100</a:t>
            </a:r>
          </a:p>
        </c:rich>
      </c:tx>
      <c:layout>
        <c:manualLayout>
          <c:xMode val="edge"/>
          <c:yMode val="edge"/>
          <c:x val="1.4734495627517104E-2"/>
          <c:y val="2.9966785561372063E-2"/>
        </c:manualLayout>
      </c:layout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v>Indice /100</c:v>
          </c:tx>
          <c:spPr>
            <a:ln w="25400">
              <a:solidFill>
                <a:schemeClr val="accent1"/>
              </a:solidFill>
            </a:ln>
          </c:spPr>
          <c:marker>
            <c:symbol val="circle"/>
            <c:size val="6"/>
            <c:spPr>
              <a:solidFill>
                <a:schemeClr val="accent1"/>
              </a:solidFill>
              <a:ln w="6350">
                <a:solidFill>
                  <a:schemeClr val="accent1"/>
                </a:solidFill>
              </a:ln>
            </c:spPr>
          </c:marker>
          <c:cat>
            <c:strRef>
              <c:f>'Profil élève'!$S$3:$S$8</c:f>
              <c:strCache>
                <c:ptCount val="6"/>
                <c:pt idx="0">
                  <c:v>Alimentation</c:v>
                </c:pt>
                <c:pt idx="1">
                  <c:v>Hydratation</c:v>
                </c:pt>
                <c:pt idx="2">
                  <c:v>Sommeil</c:v>
                </c:pt>
                <c:pt idx="3">
                  <c:v>Bien-être</c:v>
                </c:pt>
                <c:pt idx="4">
                  <c:v>Environnement</c:v>
                </c:pt>
                <c:pt idx="5">
                  <c:v>Motivation</c:v>
                </c:pt>
              </c:strCache>
            </c:strRef>
          </c:cat>
          <c:val>
            <c:numRef>
              <c:f>'Profil élève'!$T$3:$T$8</c:f>
              <c:numCache>
                <c:formatCode>General</c:formatCode>
                <c:ptCount val="6"/>
                <c:pt idx="0">
                  <c:v>50</c:v>
                </c:pt>
                <c:pt idx="1">
                  <c:v>50</c:v>
                </c:pt>
                <c:pt idx="2">
                  <c:v>100</c:v>
                </c:pt>
                <c:pt idx="3">
                  <c:v>50</c:v>
                </c:pt>
                <c:pt idx="4">
                  <c:v>75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E2-4B46-B3B6-7E06F9D85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50112"/>
        <c:axId val="48672768"/>
      </c:rad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solidFill>
                  <a:schemeClr val="bg1"/>
                </a:solidFill>
              </a:defRPr>
            </a:pPr>
            <a:endParaRPr lang="fr-FR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  <c:max val="100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  <c:majorUnit val="20"/>
      </c:valAx>
    </c:plotArea>
    <c:plotVisOnly val="1"/>
    <c:dispBlanksAs val="gap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 sz="700"/>
              <a:t>Profil par catégorie – indice /100</a:t>
            </a:r>
          </a:p>
        </c:rich>
      </c:tx>
      <c:layout>
        <c:manualLayout>
          <c:xMode val="edge"/>
          <c:yMode val="edge"/>
          <c:x val="3.6422757733299505E-2"/>
          <c:y val="1.6202529061691767E-2"/>
        </c:manualLayout>
      </c:layout>
      <c:overlay val="1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v>Indice /100</c:v>
          </c:tx>
          <c:spPr>
            <a:ln w="25400">
              <a:solidFill>
                <a:schemeClr val="accent1"/>
              </a:solidFill>
            </a:ln>
          </c:spPr>
          <c:marker>
            <c:symbol val="circle"/>
            <c:size val="6"/>
            <c:spPr>
              <a:solidFill>
                <a:schemeClr val="accent1"/>
              </a:solidFill>
              <a:ln>
                <a:noFill/>
              </a:ln>
            </c:spPr>
          </c:marker>
          <c:cat>
            <c:strRef>
              <c:f>'Fiche élève imprimable'!$AA$9:$AA$14</c:f>
              <c:strCache>
                <c:ptCount val="6"/>
                <c:pt idx="0">
                  <c:v>Alimentation</c:v>
                </c:pt>
                <c:pt idx="1">
                  <c:v>Hydratation</c:v>
                </c:pt>
                <c:pt idx="2">
                  <c:v>Sommeil</c:v>
                </c:pt>
                <c:pt idx="3">
                  <c:v>Bien-être</c:v>
                </c:pt>
                <c:pt idx="4">
                  <c:v>Environnement</c:v>
                </c:pt>
                <c:pt idx="5">
                  <c:v>Motivation</c:v>
                </c:pt>
              </c:strCache>
            </c:strRef>
          </c:cat>
          <c:val>
            <c:numRef>
              <c:f>'Fiche élève imprimable'!$AB$9:$AB$14</c:f>
              <c:numCache>
                <c:formatCode>General</c:formatCode>
                <c:ptCount val="6"/>
                <c:pt idx="0">
                  <c:v>50</c:v>
                </c:pt>
                <c:pt idx="1">
                  <c:v>50</c:v>
                </c:pt>
                <c:pt idx="2">
                  <c:v>100</c:v>
                </c:pt>
                <c:pt idx="3">
                  <c:v>50</c:v>
                </c:pt>
                <c:pt idx="4">
                  <c:v>75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C-3E49-8364-E245B4195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50112"/>
        <c:axId val="48672768"/>
      </c:rad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fr-FR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  <c:max val="100"/>
          <c:min val="0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  <c:majorUnit val="20"/>
      </c:valAx>
    </c:plotArea>
    <c:plotVisOnly val="1"/>
    <c:dispBlanksAs val="gap"/>
    <c:showDLblsOverMax val="1"/>
  </c:chart>
  <c:spPr>
    <a:ln w="12700">
      <a:solidFill>
        <a:schemeClr val="tx1"/>
      </a:solidFill>
      <a:prstDash val="solid"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63557</xdr:colOff>
      <xdr:row>6</xdr:row>
      <xdr:rowOff>130364</xdr:rowOff>
    </xdr:from>
    <xdr:to>
      <xdr:col>16</xdr:col>
      <xdr:colOff>1158</xdr:colOff>
      <xdr:row>24</xdr:row>
      <xdr:rowOff>29692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102074</xdr:colOff>
      <xdr:row>18</xdr:row>
      <xdr:rowOff>286170</xdr:rowOff>
    </xdr:from>
    <xdr:to>
      <xdr:col>13</xdr:col>
      <xdr:colOff>666519</xdr:colOff>
      <xdr:row>19</xdr:row>
      <xdr:rowOff>41663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BE1AA198-B993-534D-A45C-0497139C6E2C}"/>
            </a:ext>
          </a:extLst>
        </xdr:cNvPr>
        <xdr:cNvSpPr txBox="1"/>
      </xdr:nvSpPr>
      <xdr:spPr>
        <a:xfrm>
          <a:off x="11344697" y="4644421"/>
          <a:ext cx="1237614" cy="164947"/>
        </a:xfrm>
        <a:prstGeom prst="rect">
          <a:avLst/>
        </a:prstGeom>
        <a:solidFill>
          <a:srgbClr val="E7E6E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Sommeil</a:t>
          </a:r>
        </a:p>
      </xdr:txBody>
    </xdr:sp>
    <xdr:clientData/>
  </xdr:twoCellAnchor>
  <xdr:twoCellAnchor>
    <xdr:from>
      <xdr:col>9</xdr:col>
      <xdr:colOff>14298</xdr:colOff>
      <xdr:row>6</xdr:row>
      <xdr:rowOff>171724</xdr:rowOff>
    </xdr:from>
    <xdr:to>
      <xdr:col>10</xdr:col>
      <xdr:colOff>328016</xdr:colOff>
      <xdr:row>7</xdr:row>
      <xdr:rowOff>127627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FC3F22AC-33B4-214D-9BB5-0E62024F195C}"/>
            </a:ext>
          </a:extLst>
        </xdr:cNvPr>
        <xdr:cNvSpPr txBox="1"/>
      </xdr:nvSpPr>
      <xdr:spPr>
        <a:xfrm>
          <a:off x="8994517" y="1448664"/>
          <a:ext cx="1229783" cy="157160"/>
        </a:xfrm>
        <a:prstGeom prst="rect">
          <a:avLst/>
        </a:prstGeom>
        <a:solidFill>
          <a:srgbClr val="E2F0D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Alimentation</a:t>
          </a:r>
        </a:p>
      </xdr:txBody>
    </xdr:sp>
    <xdr:clientData/>
  </xdr:twoCellAnchor>
  <xdr:twoCellAnchor>
    <xdr:from>
      <xdr:col>12</xdr:col>
      <xdr:colOff>101569</xdr:colOff>
      <xdr:row>12</xdr:row>
      <xdr:rowOff>129716</xdr:rowOff>
    </xdr:from>
    <xdr:to>
      <xdr:col>13</xdr:col>
      <xdr:colOff>664139</xdr:colOff>
      <xdr:row>13</xdr:row>
      <xdr:rowOff>74361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33B65E9-96B7-ED41-971A-D2851A258BB3}"/>
            </a:ext>
          </a:extLst>
        </xdr:cNvPr>
        <xdr:cNvSpPr txBox="1"/>
      </xdr:nvSpPr>
      <xdr:spPr>
        <a:xfrm>
          <a:off x="11344192" y="2614197"/>
          <a:ext cx="1235739" cy="159781"/>
        </a:xfrm>
        <a:prstGeom prst="rect">
          <a:avLst/>
        </a:prstGeom>
        <a:solidFill>
          <a:srgbClr val="DDEBF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Hydratation</a:t>
          </a:r>
        </a:p>
      </xdr:txBody>
    </xdr:sp>
    <xdr:clientData/>
  </xdr:twoCellAnchor>
  <xdr:twoCellAnchor>
    <xdr:from>
      <xdr:col>8</xdr:col>
      <xdr:colOff>893275</xdr:colOff>
      <xdr:row>22</xdr:row>
      <xdr:rowOff>150041</xdr:rowOff>
    </xdr:from>
    <xdr:to>
      <xdr:col>10</xdr:col>
      <xdr:colOff>290177</xdr:colOff>
      <xdr:row>23</xdr:row>
      <xdr:rowOff>105944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3B40E74-15C3-C14B-B5C9-D5F84F1E4401}"/>
            </a:ext>
          </a:extLst>
        </xdr:cNvPr>
        <xdr:cNvSpPr txBox="1"/>
      </xdr:nvSpPr>
      <xdr:spPr>
        <a:xfrm>
          <a:off x="8957428" y="5729713"/>
          <a:ext cx="1229033" cy="157160"/>
        </a:xfrm>
        <a:prstGeom prst="rect">
          <a:avLst/>
        </a:prstGeom>
        <a:solidFill>
          <a:srgbClr val="FCE4D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Bien-être</a:t>
          </a:r>
        </a:p>
      </xdr:txBody>
    </xdr:sp>
    <xdr:clientData/>
  </xdr:twoCellAnchor>
  <xdr:twoCellAnchor>
    <xdr:from>
      <xdr:col>6</xdr:col>
      <xdr:colOff>278417</xdr:colOff>
      <xdr:row>18</xdr:row>
      <xdr:rowOff>251963</xdr:rowOff>
    </xdr:from>
    <xdr:to>
      <xdr:col>7</xdr:col>
      <xdr:colOff>595918</xdr:colOff>
      <xdr:row>19</xdr:row>
      <xdr:rowOff>7456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2B000BC5-BE92-134D-9B71-68A1CB5EEC7D}"/>
            </a:ext>
          </a:extLst>
        </xdr:cNvPr>
        <xdr:cNvSpPr txBox="1"/>
      </xdr:nvSpPr>
      <xdr:spPr>
        <a:xfrm>
          <a:off x="6510439" y="4610214"/>
          <a:ext cx="1233566" cy="164947"/>
        </a:xfrm>
        <a:prstGeom prst="rect">
          <a:avLst/>
        </a:prstGeom>
        <a:solidFill>
          <a:srgbClr val="FFF2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Environnement</a:t>
          </a:r>
        </a:p>
      </xdr:txBody>
    </xdr:sp>
    <xdr:clientData/>
  </xdr:twoCellAnchor>
  <xdr:twoCellAnchor>
    <xdr:from>
      <xdr:col>6</xdr:col>
      <xdr:colOff>264382</xdr:colOff>
      <xdr:row>12</xdr:row>
      <xdr:rowOff>150618</xdr:rowOff>
    </xdr:from>
    <xdr:to>
      <xdr:col>7</xdr:col>
      <xdr:colOff>581883</xdr:colOff>
      <xdr:row>13</xdr:row>
      <xdr:rowOff>97701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84706688-400F-6648-ACCA-74CEA6F4A27F}"/>
            </a:ext>
          </a:extLst>
        </xdr:cNvPr>
        <xdr:cNvSpPr txBox="1"/>
      </xdr:nvSpPr>
      <xdr:spPr>
        <a:xfrm>
          <a:off x="6496404" y="2635099"/>
          <a:ext cx="1233566" cy="162219"/>
        </a:xfrm>
        <a:prstGeom prst="rect">
          <a:avLst/>
        </a:prstGeom>
        <a:solidFill>
          <a:srgbClr val="FFD8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Motivation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94568</xdr:colOff>
      <xdr:row>8</xdr:row>
      <xdr:rowOff>52746</xdr:rowOff>
    </xdr:from>
    <xdr:to>
      <xdr:col>11</xdr:col>
      <xdr:colOff>896894</xdr:colOff>
      <xdr:row>19</xdr:row>
      <xdr:rowOff>143502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0.72545</cdr:x>
      <cdr:y>0.22953</cdr:y>
    </cdr:from>
    <cdr:to>
      <cdr:x>0.93521</cdr:x>
      <cdr:y>0.28872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1572B385-BB7C-AB4A-9572-A394318BCC09}"/>
            </a:ext>
          </a:extLst>
        </cdr:cNvPr>
        <cdr:cNvSpPr txBox="1"/>
      </cdr:nvSpPr>
      <cdr:spPr>
        <a:xfrm xmlns:a="http://schemas.openxmlformats.org/drawingml/2006/main">
          <a:off x="3513667" y="722312"/>
          <a:ext cx="1016000" cy="1862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0.7335</cdr:x>
      <cdr:y>0.26229</cdr:y>
    </cdr:from>
    <cdr:to>
      <cdr:x>0.95725</cdr:x>
      <cdr:y>0.32148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4C7E38D1-A253-0E42-B3EA-28CC55808746}"/>
            </a:ext>
          </a:extLst>
        </cdr:cNvPr>
        <cdr:cNvSpPr txBox="1"/>
      </cdr:nvSpPr>
      <cdr:spPr>
        <a:xfrm xmlns:a="http://schemas.openxmlformats.org/drawingml/2006/main">
          <a:off x="3555677" y="807830"/>
          <a:ext cx="1084650" cy="182296"/>
        </a:xfrm>
        <a:prstGeom xmlns:a="http://schemas.openxmlformats.org/drawingml/2006/main" prst="rect">
          <a:avLst/>
        </a:prstGeom>
        <a:solidFill xmlns:a="http://schemas.openxmlformats.org/drawingml/2006/main">
          <a:srgbClr val="DDEBF7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fr-FR" sz="1100" b="1"/>
            <a:t>Hydratation</a:t>
          </a:r>
        </a:p>
      </cdr:txBody>
    </cdr:sp>
  </cdr:relSizeAnchor>
  <cdr:relSizeAnchor xmlns:cdr="http://schemas.openxmlformats.org/drawingml/2006/chartDrawing">
    <cdr:from>
      <cdr:x>0.04117</cdr:x>
      <cdr:y>0.25851</cdr:y>
    </cdr:from>
    <cdr:to>
      <cdr:x>0.26492</cdr:x>
      <cdr:y>0.3177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D7B94BE6-5FFD-0041-A7F2-6CAB52D57A1E}"/>
            </a:ext>
          </a:extLst>
        </cdr:cNvPr>
        <cdr:cNvSpPr txBox="1"/>
      </cdr:nvSpPr>
      <cdr:spPr>
        <a:xfrm xmlns:a="http://schemas.openxmlformats.org/drawingml/2006/main">
          <a:off x="199571" y="796173"/>
          <a:ext cx="1084650" cy="182296"/>
        </a:xfrm>
        <a:prstGeom xmlns:a="http://schemas.openxmlformats.org/drawingml/2006/main" prst="rect">
          <a:avLst/>
        </a:prstGeom>
        <a:solidFill xmlns:a="http://schemas.openxmlformats.org/drawingml/2006/main">
          <a:srgbClr val="FFD8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 b="1"/>
            <a:t>Motivation</a:t>
          </a:r>
        </a:p>
      </cdr:txBody>
    </cdr:sp>
  </cdr:relSizeAnchor>
  <cdr:relSizeAnchor xmlns:cdr="http://schemas.openxmlformats.org/drawingml/2006/chartDrawing">
    <cdr:from>
      <cdr:x>0.38807</cdr:x>
      <cdr:y>0.00464</cdr:y>
    </cdr:from>
    <cdr:to>
      <cdr:x>0.61182</cdr:x>
      <cdr:y>0.06383</cdr:y>
    </cdr:to>
    <cdr:sp macro="" textlink="">
      <cdr:nvSpPr>
        <cdr:cNvPr id="6" name="ZoneTexte 1">
          <a:extLst xmlns:a="http://schemas.openxmlformats.org/drawingml/2006/main">
            <a:ext uri="{FF2B5EF4-FFF2-40B4-BE49-F238E27FC236}">
              <a16:creationId xmlns:a16="http://schemas.microsoft.com/office/drawing/2014/main" id="{D7B94BE6-5FFD-0041-A7F2-6CAB52D57A1E}"/>
            </a:ext>
          </a:extLst>
        </cdr:cNvPr>
        <cdr:cNvSpPr txBox="1"/>
      </cdr:nvSpPr>
      <cdr:spPr>
        <a:xfrm xmlns:a="http://schemas.openxmlformats.org/drawingml/2006/main">
          <a:off x="1881187" y="14305"/>
          <a:ext cx="1084650" cy="182295"/>
        </a:xfrm>
        <a:prstGeom xmlns:a="http://schemas.openxmlformats.org/drawingml/2006/main" prst="rect">
          <a:avLst/>
        </a:prstGeom>
        <a:solidFill xmlns:a="http://schemas.openxmlformats.org/drawingml/2006/main">
          <a:srgbClr val="E2F0D9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 b="1"/>
            <a:t>Alimentation</a:t>
          </a:r>
        </a:p>
      </cdr:txBody>
    </cdr:sp>
  </cdr:relSizeAnchor>
  <cdr:relSizeAnchor xmlns:cdr="http://schemas.openxmlformats.org/drawingml/2006/chartDrawing">
    <cdr:from>
      <cdr:x>0.03993</cdr:x>
      <cdr:y>0.67065</cdr:y>
    </cdr:from>
    <cdr:to>
      <cdr:x>0.26368</cdr:x>
      <cdr:y>0.72984</cdr:y>
    </cdr:to>
    <cdr:sp macro="" textlink="">
      <cdr:nvSpPr>
        <cdr:cNvPr id="7" name="ZoneTexte 1">
          <a:extLst xmlns:a="http://schemas.openxmlformats.org/drawingml/2006/main">
            <a:ext uri="{FF2B5EF4-FFF2-40B4-BE49-F238E27FC236}">
              <a16:creationId xmlns:a16="http://schemas.microsoft.com/office/drawing/2014/main" id="{E60624D7-6833-A649-B287-FC63C0BAFB3C}"/>
            </a:ext>
          </a:extLst>
        </cdr:cNvPr>
        <cdr:cNvSpPr txBox="1"/>
      </cdr:nvSpPr>
      <cdr:spPr>
        <a:xfrm xmlns:a="http://schemas.openxmlformats.org/drawingml/2006/main">
          <a:off x="193552" y="2065522"/>
          <a:ext cx="1084650" cy="182296"/>
        </a:xfrm>
        <a:prstGeom xmlns:a="http://schemas.openxmlformats.org/drawingml/2006/main" prst="rect">
          <a:avLst/>
        </a:prstGeom>
        <a:solidFill xmlns:a="http://schemas.openxmlformats.org/drawingml/2006/main">
          <a:srgbClr val="FFF2CC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 b="1"/>
            <a:t>Environnement</a:t>
          </a:r>
        </a:p>
      </cdr:txBody>
    </cdr:sp>
  </cdr:relSizeAnchor>
  <cdr:relSizeAnchor xmlns:cdr="http://schemas.openxmlformats.org/drawingml/2006/chartDrawing">
    <cdr:from>
      <cdr:x>0.73271</cdr:x>
      <cdr:y>0.67725</cdr:y>
    </cdr:from>
    <cdr:to>
      <cdr:x>0.95647</cdr:x>
      <cdr:y>0.73644</cdr:y>
    </cdr:to>
    <cdr:sp macro="" textlink="">
      <cdr:nvSpPr>
        <cdr:cNvPr id="8" name="ZoneTexte 1">
          <a:extLst xmlns:a="http://schemas.openxmlformats.org/drawingml/2006/main">
            <a:ext uri="{FF2B5EF4-FFF2-40B4-BE49-F238E27FC236}">
              <a16:creationId xmlns:a16="http://schemas.microsoft.com/office/drawing/2014/main" id="{E60624D7-6833-A649-B287-FC63C0BAFB3C}"/>
            </a:ext>
          </a:extLst>
        </cdr:cNvPr>
        <cdr:cNvSpPr txBox="1"/>
      </cdr:nvSpPr>
      <cdr:spPr>
        <a:xfrm xmlns:a="http://schemas.openxmlformats.org/drawingml/2006/main">
          <a:off x="3551876" y="2085847"/>
          <a:ext cx="1084650" cy="182295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 b="1"/>
            <a:t>Sommeil</a:t>
          </a:r>
        </a:p>
      </cdr:txBody>
    </cdr:sp>
  </cdr:relSizeAnchor>
  <cdr:relSizeAnchor xmlns:cdr="http://schemas.openxmlformats.org/drawingml/2006/chartDrawing">
    <cdr:from>
      <cdr:x>0.38683</cdr:x>
      <cdr:y>0.92038</cdr:y>
    </cdr:from>
    <cdr:to>
      <cdr:x>0.61058</cdr:x>
      <cdr:y>0.97957</cdr:y>
    </cdr:to>
    <cdr:sp macro="" textlink="">
      <cdr:nvSpPr>
        <cdr:cNvPr id="9" name="ZoneTexte 1">
          <a:extLst xmlns:a="http://schemas.openxmlformats.org/drawingml/2006/main">
            <a:ext uri="{FF2B5EF4-FFF2-40B4-BE49-F238E27FC236}">
              <a16:creationId xmlns:a16="http://schemas.microsoft.com/office/drawing/2014/main" id="{E60624D7-6833-A649-B287-FC63C0BAFB3C}"/>
            </a:ext>
          </a:extLst>
        </cdr:cNvPr>
        <cdr:cNvSpPr txBox="1"/>
      </cdr:nvSpPr>
      <cdr:spPr>
        <a:xfrm xmlns:a="http://schemas.openxmlformats.org/drawingml/2006/main">
          <a:off x="1875169" y="2834650"/>
          <a:ext cx="1084650" cy="182296"/>
        </a:xfrm>
        <a:prstGeom xmlns:a="http://schemas.openxmlformats.org/drawingml/2006/main" prst="rect">
          <a:avLst/>
        </a:prstGeom>
        <a:solidFill xmlns:a="http://schemas.openxmlformats.org/drawingml/2006/main">
          <a:srgbClr val="FCE4D6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 b="1"/>
            <a:t>Bien-être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58"/>
  <sheetViews>
    <sheetView zoomScale="106" workbookViewId="0">
      <selection activeCell="B22" sqref="B22"/>
    </sheetView>
  </sheetViews>
  <sheetFormatPr baseColWidth="10" defaultColWidth="8.83203125" defaultRowHeight="16" x14ac:dyDescent="0.2"/>
  <cols>
    <col min="1" max="2" width="18" style="8" customWidth="1"/>
    <col min="3" max="3" width="10" style="8" customWidth="1"/>
    <col min="4" max="14" width="23" style="8" customWidth="1"/>
    <col min="15" max="17" width="16" style="8" customWidth="1"/>
    <col min="18" max="18" width="22" style="8" customWidth="1"/>
    <col min="19" max="26" width="18" style="8" customWidth="1"/>
    <col min="27" max="27" width="24" style="8" customWidth="1"/>
    <col min="28" max="33" width="15" style="8" customWidth="1"/>
    <col min="34" max="34" width="28" style="8" customWidth="1"/>
  </cols>
  <sheetData>
    <row r="1" spans="1:34" s="8" customFormat="1" ht="37.25" customHeight="1" x14ac:dyDescent="0.2">
      <c r="A1" s="121" t="s">
        <v>25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</row>
    <row r="2" spans="1:34" s="8" customFormat="1" ht="48" customHeight="1" x14ac:dyDescent="0.2">
      <c r="A2" s="122" t="s">
        <v>26</v>
      </c>
      <c r="B2" s="122" t="s">
        <v>27</v>
      </c>
      <c r="C2" s="122" t="s">
        <v>28</v>
      </c>
      <c r="D2" s="18" t="s">
        <v>29</v>
      </c>
      <c r="E2" s="18" t="s">
        <v>30</v>
      </c>
      <c r="F2" s="19" t="s">
        <v>31</v>
      </c>
      <c r="G2" s="19" t="s">
        <v>32</v>
      </c>
      <c r="H2" s="20" t="s">
        <v>33</v>
      </c>
      <c r="I2" s="20" t="s">
        <v>34</v>
      </c>
      <c r="J2" s="21" t="s">
        <v>35</v>
      </c>
      <c r="K2" s="21" t="s">
        <v>36</v>
      </c>
      <c r="L2" s="22" t="s">
        <v>37</v>
      </c>
      <c r="M2" s="22" t="s">
        <v>38</v>
      </c>
      <c r="N2" s="22" t="s">
        <v>39</v>
      </c>
      <c r="O2" s="124" t="s">
        <v>40</v>
      </c>
      <c r="P2" s="119"/>
      <c r="Q2" s="119"/>
      <c r="R2" s="5" t="s">
        <v>41</v>
      </c>
      <c r="S2" s="125" t="s">
        <v>42</v>
      </c>
      <c r="T2" s="119"/>
      <c r="U2" s="119"/>
      <c r="V2" s="119"/>
      <c r="W2" s="119"/>
      <c r="X2" s="119"/>
      <c r="Y2" s="119"/>
      <c r="Z2" s="119"/>
      <c r="AA2" s="119"/>
      <c r="AB2" s="18" t="s">
        <v>43</v>
      </c>
      <c r="AC2" s="19" t="s">
        <v>44</v>
      </c>
      <c r="AD2" s="20" t="s">
        <v>45</v>
      </c>
      <c r="AE2" s="21" t="s">
        <v>46</v>
      </c>
      <c r="AF2" s="23" t="s">
        <v>47</v>
      </c>
      <c r="AG2" s="6" t="s">
        <v>48</v>
      </c>
      <c r="AH2" s="7" t="s">
        <v>49</v>
      </c>
    </row>
    <row r="3" spans="1:34" s="8" customFormat="1" ht="126.75" customHeight="1" x14ac:dyDescent="0.2">
      <c r="A3" s="119"/>
      <c r="B3" s="119"/>
      <c r="C3" s="119"/>
      <c r="D3" s="31" t="s">
        <v>0</v>
      </c>
      <c r="E3" s="31" t="s">
        <v>2</v>
      </c>
      <c r="F3" s="32" t="s">
        <v>3</v>
      </c>
      <c r="G3" s="32" t="s">
        <v>50</v>
      </c>
      <c r="H3" s="33" t="s">
        <v>6</v>
      </c>
      <c r="I3" s="33" t="s">
        <v>51</v>
      </c>
      <c r="J3" s="34" t="s">
        <v>8</v>
      </c>
      <c r="K3" s="34" t="s">
        <v>10</v>
      </c>
      <c r="L3" s="35" t="s">
        <v>11</v>
      </c>
      <c r="M3" s="35" t="s">
        <v>12</v>
      </c>
      <c r="N3" s="35" t="s">
        <v>13</v>
      </c>
      <c r="O3" s="35" t="s">
        <v>15</v>
      </c>
      <c r="P3" s="35" t="s">
        <v>52</v>
      </c>
      <c r="Q3" s="35" t="s">
        <v>53</v>
      </c>
      <c r="R3" s="36" t="s">
        <v>16</v>
      </c>
      <c r="S3" s="36" t="s">
        <v>17</v>
      </c>
      <c r="T3" s="36" t="s">
        <v>18</v>
      </c>
      <c r="U3" s="36" t="s">
        <v>19</v>
      </c>
      <c r="V3" s="36" t="s">
        <v>20</v>
      </c>
      <c r="W3" s="36" t="s">
        <v>21</v>
      </c>
      <c r="X3" s="36" t="s">
        <v>22</v>
      </c>
      <c r="Y3" s="36" t="s">
        <v>23</v>
      </c>
      <c r="Z3" s="36" t="s">
        <v>24</v>
      </c>
      <c r="AA3" s="36" t="s">
        <v>54</v>
      </c>
      <c r="AB3" s="18" t="s">
        <v>55</v>
      </c>
      <c r="AC3" s="19" t="s">
        <v>56</v>
      </c>
      <c r="AD3" s="20" t="s">
        <v>57</v>
      </c>
      <c r="AE3" s="21" t="s">
        <v>58</v>
      </c>
      <c r="AF3" s="23" t="s">
        <v>59</v>
      </c>
      <c r="AG3" s="6" t="s">
        <v>60</v>
      </c>
      <c r="AH3" s="7" t="s">
        <v>61</v>
      </c>
    </row>
    <row r="4" spans="1:34" s="8" customFormat="1" ht="29.25" customHeight="1" x14ac:dyDescent="0.2">
      <c r="A4" s="116" t="s">
        <v>133</v>
      </c>
      <c r="B4" s="10" t="s">
        <v>124</v>
      </c>
      <c r="C4" s="10">
        <v>503</v>
      </c>
      <c r="D4" s="10" t="s">
        <v>69</v>
      </c>
      <c r="E4" s="10" t="s">
        <v>69</v>
      </c>
      <c r="F4" s="10" t="s">
        <v>5</v>
      </c>
      <c r="G4" s="10" t="s">
        <v>82</v>
      </c>
      <c r="H4" s="10" t="s">
        <v>86</v>
      </c>
      <c r="I4" s="10" t="s">
        <v>73</v>
      </c>
      <c r="J4" s="10" t="s">
        <v>9</v>
      </c>
      <c r="K4" s="10" t="s">
        <v>1</v>
      </c>
      <c r="L4" s="10" t="s">
        <v>88</v>
      </c>
      <c r="M4" s="10" t="s">
        <v>1</v>
      </c>
      <c r="N4" s="10" t="s">
        <v>14</v>
      </c>
      <c r="O4" s="10" t="s">
        <v>88</v>
      </c>
      <c r="P4" s="10" t="s">
        <v>88</v>
      </c>
      <c r="Q4" s="10" t="s">
        <v>125</v>
      </c>
      <c r="R4" s="10" t="s">
        <v>101</v>
      </c>
      <c r="S4" s="10" t="s">
        <v>88</v>
      </c>
      <c r="T4" s="10" t="s">
        <v>88</v>
      </c>
      <c r="U4" s="10" t="s">
        <v>88</v>
      </c>
      <c r="V4" s="10" t="s">
        <v>88</v>
      </c>
      <c r="W4" s="10" t="s">
        <v>88</v>
      </c>
      <c r="X4" s="10" t="s">
        <v>88</v>
      </c>
      <c r="Y4" s="10" t="s">
        <v>88</v>
      </c>
      <c r="Z4" s="10" t="s">
        <v>88</v>
      </c>
      <c r="AA4" s="10" t="s">
        <v>126</v>
      </c>
      <c r="AB4" s="28">
        <f>IF(COUNTA(D4:E4)&lt;2,"",SUMIFS('Barème scores'!$C$2:$C$50,'Barème scores'!$A$2:$A$50,"Q1",'Barème scores'!$B$2:$B$50,D4)+SUMIFS('Barème scores'!$C$2:$C$50,'Barème scores'!$A$2:$A$50,"Q2",'Barème scores'!$B$2:$B$50,E4))</f>
        <v>2</v>
      </c>
      <c r="AC4" s="28">
        <f>IF(COUNTA(F4:G4)&lt;2,"",SUMIFS('Barème scores'!$C$2:$C$50,'Barème scores'!$A$2:$A$50,"Q3",'Barème scores'!$B$2:$B$50,F4)+SUMIFS('Barème scores'!$C$2:$C$50,'Barème scores'!$A$2:$A$50,"Q4",'Barème scores'!$B$2:$B$50,G4))</f>
        <v>4</v>
      </c>
      <c r="AD4" s="28">
        <f>IF(COUNTA(H4:I4)&lt;2,"",SUMIFS('Barème scores'!$C$2:$C$50,'Barème scores'!$A$2:$A$50,"Q5",'Barème scores'!$B$2:$B$50,H4)+SUMIFS('Barème scores'!$C$2:$C$50,'Barème scores'!$A$2:$A$50,"Q6",'Barème scores'!$B$2:$B$50,I4))</f>
        <v>6</v>
      </c>
      <c r="AE4" s="28">
        <f>IF(COUNTA(J4:K4)&lt;2,"",SUMIFS('Barème scores'!$C$2:$C$50,'Barème scores'!$A$2:$A$50,"Q7",'Barème scores'!$B$2:$B$50,J4)+SUMIFS('Barème scores'!$C$2:$C$50,'Barème scores'!$A$2:$A$50,"Q8",'Barème scores'!$B$2:$B$50,K4))</f>
        <v>5</v>
      </c>
      <c r="AF4" s="29">
        <f>IF(COUNTA(L4:N4)&lt;3,"",IF(AND(N4&lt;&gt;"Non / je ne sais pas",COUNTA(O4:Q4)&lt;3),"",SUMIFS('Barème scores'!$C$2:$C$50,'Barème scores'!$A$2:$A$50,"Q9",'Barème scores'!$B$2:$B$50,L4)+SUMIFS('Barème scores'!$C$2:$C$50,'Barème scores'!$A$2:$A$50,"Q10",'Barème scores'!$B$2:$B$50,M4)+SUMIFS('Barème scores'!$C$2:$C$50,'Barème scores'!$A$2:$A$50,"Q11",'Barème scores'!$B$2:$B$50,N4)+IF(N4="Non / je ne sais pas",3,IF(COUNTIF(O4:Q4,"Oui")&gt;=2,1,IF(COUNTIF(O4:Q4,"Oui")=1,2,3)))))</f>
        <v>5</v>
      </c>
      <c r="AG4" s="29">
        <f>IF(R4="","",SUMIFS('Barème scores'!$C$2:$C$50,'Barème scores'!$A$2:$A$50,"Q13",'Barème scores'!$B$2:$B$50,R4))</f>
        <v>2</v>
      </c>
      <c r="AH4" t="str">
        <f t="shared" ref="AH4:AH35" si="0">IF(A4="","",A4&amp;" "&amp;B4&amp;" - "&amp;C4)</f>
        <v>Brette peb - 503</v>
      </c>
    </row>
    <row r="5" spans="1:34" s="8" customFormat="1" ht="29.25" customHeight="1" x14ac:dyDescent="0.2">
      <c r="A5" s="10" t="s">
        <v>127</v>
      </c>
      <c r="B5" s="10" t="s">
        <v>128</v>
      </c>
      <c r="C5" s="10">
        <v>603</v>
      </c>
      <c r="D5" s="10" t="s">
        <v>1</v>
      </c>
      <c r="E5" s="10" t="s">
        <v>1</v>
      </c>
      <c r="F5" s="10" t="s">
        <v>5</v>
      </c>
      <c r="G5" s="10" t="s">
        <v>82</v>
      </c>
      <c r="H5" s="10" t="s">
        <v>86</v>
      </c>
      <c r="I5" s="10" t="s">
        <v>1</v>
      </c>
      <c r="J5" s="10" t="s">
        <v>9</v>
      </c>
      <c r="K5" s="10" t="s">
        <v>9</v>
      </c>
      <c r="L5" s="10" t="s">
        <v>88</v>
      </c>
      <c r="M5" s="10" t="s">
        <v>69</v>
      </c>
      <c r="N5" s="10" t="s">
        <v>92</v>
      </c>
      <c r="O5" s="10" t="s">
        <v>88</v>
      </c>
      <c r="P5" s="10" t="s">
        <v>125</v>
      </c>
      <c r="Q5" s="10" t="s">
        <v>125</v>
      </c>
      <c r="R5" s="10" t="s">
        <v>88</v>
      </c>
      <c r="S5" s="10" t="s">
        <v>88</v>
      </c>
      <c r="T5" s="10" t="s">
        <v>88</v>
      </c>
      <c r="U5" s="10"/>
      <c r="V5" s="10"/>
      <c r="W5" s="10"/>
      <c r="X5" s="10" t="s">
        <v>125</v>
      </c>
      <c r="Y5" s="10"/>
      <c r="Z5" s="10"/>
      <c r="AA5" s="10" t="s">
        <v>129</v>
      </c>
      <c r="AB5" s="28">
        <f>IF(COUNTA(D5:E5)&lt;2,"",SUMIFS('Barème scores'!$C$2:$C$50,'Barème scores'!$A$2:$A$50,"Q1",'Barème scores'!$B$2:$B$50,D5)+SUMIFS('Barème scores'!$C$2:$C$50,'Barème scores'!$A$2:$A$50,"Q2",'Barème scores'!$B$2:$B$50,E5))</f>
        <v>4</v>
      </c>
      <c r="AC5" s="28">
        <f>IF(COUNTA(F5:G5)&lt;2,"",SUMIFS('Barème scores'!$C$2:$C$50,'Barème scores'!$A$2:$A$50,"Q3",'Barème scores'!$B$2:$B$50,F5)+SUMIFS('Barème scores'!$C$2:$C$50,'Barème scores'!$A$2:$A$50,"Q4",'Barème scores'!$B$2:$B$50,G5))</f>
        <v>4</v>
      </c>
      <c r="AD5" s="28">
        <f>IF(COUNTA(H5:I5)&lt;2,"",SUMIFS('Barème scores'!$C$2:$C$50,'Barème scores'!$A$2:$A$50,"Q5",'Barème scores'!$B$2:$B$50,H5)+SUMIFS('Barème scores'!$C$2:$C$50,'Barème scores'!$A$2:$A$50,"Q6",'Barème scores'!$B$2:$B$50,I5))</f>
        <v>5</v>
      </c>
      <c r="AE5" s="28">
        <f>IF(COUNTA(J5:K5)&lt;2,"",SUMIFS('Barème scores'!$C$2:$C$50,'Barème scores'!$A$2:$A$50,"Q7",'Barème scores'!$B$2:$B$50,J5)+SUMIFS('Barème scores'!$C$2:$C$50,'Barème scores'!$A$2:$A$50,"Q8",'Barème scores'!$B$2:$B$50,K5))</f>
        <v>6</v>
      </c>
      <c r="AF5" s="29">
        <f>IF(COUNTA(L5:N5)&lt;3,"",IF(AND(N5&lt;&gt;"Non / je ne sais pas",COUNTA(O5:Q5)&lt;3),"",SUMIFS('Barème scores'!$C$2:$C$50,'Barème scores'!$A$2:$A$50,"Q9",'Barème scores'!$B$2:$B$50,L5)+SUMIFS('Barème scores'!$C$2:$C$50,'Barème scores'!$A$2:$A$50,"Q10",'Barème scores'!$B$2:$B$50,M5)+SUMIFS('Barème scores'!$C$2:$C$50,'Barème scores'!$A$2:$A$50,"Q11",'Barème scores'!$B$2:$B$50,N5)+IF(N5="Non / je ne sais pas",3,IF(COUNTIF(O5:Q5,"Oui")&gt;=2,1,IF(COUNTIF(O5:Q5,"Oui")=1,2,3)))))</f>
        <v>6</v>
      </c>
      <c r="AG5" s="29">
        <f>IF(R5="","",SUMIFS('Barème scores'!$C$2:$C$50,'Barème scores'!$A$2:$A$50,"Q13",'Barème scores'!$B$2:$B$50,R5))</f>
        <v>1</v>
      </c>
      <c r="AH5" t="str">
        <f t="shared" si="0"/>
        <v>Vergnet Christophe - 603</v>
      </c>
    </row>
    <row r="6" spans="1:34" s="8" customFormat="1" ht="29.25" customHeight="1" x14ac:dyDescent="0.2">
      <c r="A6" s="116" t="s">
        <v>132</v>
      </c>
      <c r="B6" s="116" t="s">
        <v>137</v>
      </c>
      <c r="C6" s="10">
        <v>508</v>
      </c>
      <c r="D6" s="10" t="s">
        <v>73</v>
      </c>
      <c r="E6" s="10" t="s">
        <v>73</v>
      </c>
      <c r="F6" s="10" t="s">
        <v>80</v>
      </c>
      <c r="G6" s="10" t="s">
        <v>82</v>
      </c>
      <c r="H6" s="10" t="s">
        <v>7</v>
      </c>
      <c r="I6" s="10" t="s">
        <v>1</v>
      </c>
      <c r="J6" s="10" t="s">
        <v>1</v>
      </c>
      <c r="K6" s="10" t="s">
        <v>1</v>
      </c>
      <c r="L6" s="10" t="s">
        <v>91</v>
      </c>
      <c r="M6" s="10" t="s">
        <v>1</v>
      </c>
      <c r="N6" s="10" t="s">
        <v>92</v>
      </c>
      <c r="O6" s="10" t="s">
        <v>125</v>
      </c>
      <c r="P6" s="10" t="s">
        <v>125</v>
      </c>
      <c r="Q6" s="10" t="s">
        <v>125</v>
      </c>
      <c r="R6" s="10" t="s">
        <v>93</v>
      </c>
      <c r="S6" s="10" t="s">
        <v>125</v>
      </c>
      <c r="T6" s="10" t="s">
        <v>125</v>
      </c>
      <c r="U6" s="10"/>
      <c r="V6" s="10"/>
      <c r="W6" s="10"/>
      <c r="X6" s="10"/>
      <c r="Y6" s="10"/>
      <c r="Z6" s="10"/>
      <c r="AA6" s="10"/>
      <c r="AB6" s="28">
        <f>IF(COUNTA(D6:E6)&lt;2,"",SUMIFS('Barème scores'!$C$2:$C$50,'Barème scores'!$A$2:$A$50,"Q1",'Barème scores'!$B$2:$B$50,D6)+SUMIFS('Barème scores'!$C$2:$C$50,'Barème scores'!$A$2:$A$50,"Q2",'Barème scores'!$B$2:$B$50,E6))</f>
        <v>6</v>
      </c>
      <c r="AC6" s="28">
        <f>IF(COUNTA(F6:G6)&lt;2,"",SUMIFS('Barème scores'!$C$2:$C$50,'Barème scores'!$A$2:$A$50,"Q3",'Barème scores'!$B$2:$B$50,F6)+SUMIFS('Barème scores'!$C$2:$C$50,'Barème scores'!$A$2:$A$50,"Q4",'Barème scores'!$B$2:$B$50,G6))</f>
        <v>5</v>
      </c>
      <c r="AD6" s="28">
        <f>IF(COUNTA(H6:I6)&lt;2,"",SUMIFS('Barème scores'!$C$2:$C$50,'Barème scores'!$A$2:$A$50,"Q5",'Barème scores'!$B$2:$B$50,H6)+SUMIFS('Barème scores'!$C$2:$C$50,'Barème scores'!$A$2:$A$50,"Q6",'Barème scores'!$B$2:$B$50,I6))</f>
        <v>3</v>
      </c>
      <c r="AE6" s="28">
        <f>IF(COUNTA(J6:K6)&lt;2,"",SUMIFS('Barème scores'!$C$2:$C$50,'Barème scores'!$A$2:$A$50,"Q7",'Barème scores'!$B$2:$B$50,J6)+SUMIFS('Barème scores'!$C$2:$C$50,'Barème scores'!$A$2:$A$50,"Q8",'Barème scores'!$B$2:$B$50,K6))</f>
        <v>4</v>
      </c>
      <c r="AF6" s="29">
        <f>IF(COUNTA(L6:N6)&lt;3,"",IF(AND(N6&lt;&gt;"Non / je ne sais pas",COUNTA(O6:Q6)&lt;3),"",SUMIFS('Barème scores'!$C$2:$C$50,'Barème scores'!$A$2:$A$50,"Q9",'Barème scores'!$B$2:$B$50,L6)+SUMIFS('Barème scores'!$C$2:$C$50,'Barème scores'!$A$2:$A$50,"Q10",'Barème scores'!$B$2:$B$50,M6)+SUMIFS('Barème scores'!$C$2:$C$50,'Barème scores'!$A$2:$A$50,"Q11",'Barème scores'!$B$2:$B$50,N6)+IF(N6="Non / je ne sais pas",3,IF(COUNTIF(O6:Q6,"Oui")&gt;=2,1,IF(COUNTIF(O6:Q6,"Oui")=1,2,3)))))</f>
        <v>9</v>
      </c>
      <c r="AG6" s="29">
        <f>IF(R6="","",SUMIFS('Barème scores'!$C$2:$C$50,'Barème scores'!$A$2:$A$50,"Q13",'Barème scores'!$B$2:$B$50,R6))</f>
        <v>3</v>
      </c>
      <c r="AH6" t="str">
        <f t="shared" si="0"/>
        <v>Lopez  Cédric - 508</v>
      </c>
    </row>
    <row r="7" spans="1:34" s="8" customFormat="1" ht="29.25" customHeight="1" x14ac:dyDescent="0.2">
      <c r="A7" s="116" t="s">
        <v>131</v>
      </c>
      <c r="B7" s="116" t="s">
        <v>136</v>
      </c>
      <c r="C7" s="10">
        <v>509</v>
      </c>
      <c r="D7" s="10" t="s">
        <v>69</v>
      </c>
      <c r="E7" s="10" t="s">
        <v>69</v>
      </c>
      <c r="F7" s="10" t="s">
        <v>5</v>
      </c>
      <c r="G7" s="10" t="s">
        <v>82</v>
      </c>
      <c r="H7" s="10" t="s">
        <v>86</v>
      </c>
      <c r="I7" s="10" t="s">
        <v>73</v>
      </c>
      <c r="J7" s="10" t="s">
        <v>69</v>
      </c>
      <c r="K7" s="10" t="s">
        <v>1</v>
      </c>
      <c r="L7" s="10" t="s">
        <v>91</v>
      </c>
      <c r="M7" s="10" t="s">
        <v>1</v>
      </c>
      <c r="N7" s="10" t="s">
        <v>14</v>
      </c>
      <c r="O7" s="10" t="s">
        <v>88</v>
      </c>
      <c r="P7" s="10" t="s">
        <v>88</v>
      </c>
      <c r="Q7" s="10" t="s">
        <v>88</v>
      </c>
      <c r="R7" s="10" t="s">
        <v>88</v>
      </c>
      <c r="S7" s="10" t="s">
        <v>88</v>
      </c>
      <c r="T7" s="10" t="s">
        <v>88</v>
      </c>
      <c r="U7" s="10" t="s">
        <v>88</v>
      </c>
      <c r="V7" s="10" t="s">
        <v>88</v>
      </c>
      <c r="W7" s="10" t="s">
        <v>88</v>
      </c>
      <c r="X7" s="10" t="s">
        <v>88</v>
      </c>
      <c r="Y7" s="10" t="s">
        <v>88</v>
      </c>
      <c r="Z7" s="10" t="s">
        <v>125</v>
      </c>
      <c r="AA7" s="10"/>
      <c r="AB7" s="28">
        <f>IF(COUNTA(D7:E7)&lt;2,"",SUMIFS('Barème scores'!$C$2:$C$50,'Barème scores'!$A$2:$A$50,"Q1",'Barème scores'!$B$2:$B$50,D7)+SUMIFS('Barème scores'!$C$2:$C$50,'Barème scores'!$A$2:$A$50,"Q2",'Barème scores'!$B$2:$B$50,E7))</f>
        <v>2</v>
      </c>
      <c r="AC7" s="28">
        <f>IF(COUNTA(F7:G7)&lt;2,"",SUMIFS('Barème scores'!$C$2:$C$50,'Barème scores'!$A$2:$A$50,"Q3",'Barème scores'!$B$2:$B$50,F7)+SUMIFS('Barème scores'!$C$2:$C$50,'Barème scores'!$A$2:$A$50,"Q4",'Barème scores'!$B$2:$B$50,G7))</f>
        <v>4</v>
      </c>
      <c r="AD7" s="28">
        <f>IF(COUNTA(H7:I7)&lt;2,"",SUMIFS('Barème scores'!$C$2:$C$50,'Barème scores'!$A$2:$A$50,"Q5",'Barème scores'!$B$2:$B$50,H7)+SUMIFS('Barème scores'!$C$2:$C$50,'Barème scores'!$A$2:$A$50,"Q6",'Barème scores'!$B$2:$B$50,I7))</f>
        <v>6</v>
      </c>
      <c r="AE7" s="28">
        <f>IF(COUNTA(J7:K7)&lt;2,"",SUMIFS('Barème scores'!$C$2:$C$50,'Barème scores'!$A$2:$A$50,"Q7",'Barème scores'!$B$2:$B$50,J7)+SUMIFS('Barème scores'!$C$2:$C$50,'Barème scores'!$A$2:$A$50,"Q8",'Barème scores'!$B$2:$B$50,K7))</f>
        <v>3</v>
      </c>
      <c r="AF7" s="29">
        <f>IF(COUNTA(L7:N7)&lt;3,"",IF(AND(N7&lt;&gt;"Non / je ne sais pas",COUNTA(O7:Q7)&lt;3),"",SUMIFS('Barème scores'!$C$2:$C$50,'Barème scores'!$A$2:$A$50,"Q9",'Barème scores'!$B$2:$B$50,L7)+SUMIFS('Barème scores'!$C$2:$C$50,'Barème scores'!$A$2:$A$50,"Q10",'Barème scores'!$B$2:$B$50,M7)+SUMIFS('Barème scores'!$C$2:$C$50,'Barème scores'!$A$2:$A$50,"Q11",'Barème scores'!$B$2:$B$50,N7)+IF(N7="Non / je ne sais pas",3,IF(COUNTIF(O7:Q7,"Oui")&gt;=2,1,IF(COUNTIF(O7:Q7,"Oui")=1,2,3)))))</f>
        <v>6</v>
      </c>
      <c r="AG7" s="29">
        <f>IF(R7="","",SUMIFS('Barème scores'!$C$2:$C$50,'Barème scores'!$A$2:$A$50,"Q13",'Barème scores'!$B$2:$B$50,R7))</f>
        <v>1</v>
      </c>
      <c r="AH7" t="str">
        <f t="shared" si="0"/>
        <v>Sandanom Erick - 509</v>
      </c>
    </row>
    <row r="8" spans="1:34" s="8" customFormat="1" ht="29.25" customHeight="1" x14ac:dyDescent="0.2">
      <c r="A8" s="116" t="s">
        <v>130</v>
      </c>
      <c r="B8" s="116" t="s">
        <v>138</v>
      </c>
      <c r="C8" s="10">
        <v>503</v>
      </c>
      <c r="D8" s="10" t="s">
        <v>73</v>
      </c>
      <c r="E8" s="10" t="s">
        <v>1</v>
      </c>
      <c r="F8" s="10" t="s">
        <v>5</v>
      </c>
      <c r="G8" s="10" t="s">
        <v>82</v>
      </c>
      <c r="H8" s="10" t="s">
        <v>7</v>
      </c>
      <c r="I8" s="10" t="s">
        <v>69</v>
      </c>
      <c r="J8" s="10" t="s">
        <v>1</v>
      </c>
      <c r="K8" s="10" t="s">
        <v>69</v>
      </c>
      <c r="L8" s="10" t="s">
        <v>88</v>
      </c>
      <c r="M8" s="10" t="s">
        <v>69</v>
      </c>
      <c r="N8" s="10" t="s">
        <v>14</v>
      </c>
      <c r="O8" s="10" t="s">
        <v>88</v>
      </c>
      <c r="P8" s="10" t="s">
        <v>88</v>
      </c>
      <c r="Q8" s="10" t="s">
        <v>125</v>
      </c>
      <c r="R8" s="10" t="s">
        <v>101</v>
      </c>
      <c r="S8" s="10" t="s">
        <v>88</v>
      </c>
      <c r="T8" s="10" t="s">
        <v>88</v>
      </c>
      <c r="U8" s="10"/>
      <c r="V8" s="10"/>
      <c r="W8" s="10"/>
      <c r="X8" s="10"/>
      <c r="Y8" s="10" t="s">
        <v>88</v>
      </c>
      <c r="Z8" s="10"/>
      <c r="AA8" s="10"/>
      <c r="AB8" s="28">
        <f>IF(COUNTA(D8:E8)&lt;2,"",SUMIFS('Barème scores'!$C$2:$C$50,'Barème scores'!$A$2:$A$50,"Q1",'Barème scores'!$B$2:$B$50,D8)+SUMIFS('Barème scores'!$C$2:$C$50,'Barème scores'!$A$2:$A$50,"Q2",'Barème scores'!$B$2:$B$50,E8))</f>
        <v>5</v>
      </c>
      <c r="AC8" s="28">
        <f>IF(COUNTA(F8:G8)&lt;2,"",SUMIFS('Barème scores'!$C$2:$C$50,'Barème scores'!$A$2:$A$50,"Q3",'Barème scores'!$B$2:$B$50,F8)+SUMIFS('Barème scores'!$C$2:$C$50,'Barème scores'!$A$2:$A$50,"Q4",'Barème scores'!$B$2:$B$50,G8))</f>
        <v>4</v>
      </c>
      <c r="AD8" s="28">
        <f>IF(COUNTA(H8:I8)&lt;2,"",SUMIFS('Barème scores'!$C$2:$C$50,'Barème scores'!$A$2:$A$50,"Q5",'Barème scores'!$B$2:$B$50,H8)+SUMIFS('Barème scores'!$C$2:$C$50,'Barème scores'!$A$2:$A$50,"Q6",'Barème scores'!$B$2:$B$50,I8))</f>
        <v>2</v>
      </c>
      <c r="AE8" s="28">
        <f>IF(COUNTA(J8:K8)&lt;2,"",SUMIFS('Barème scores'!$C$2:$C$50,'Barème scores'!$A$2:$A$50,"Q7",'Barème scores'!$B$2:$B$50,J8)+SUMIFS('Barème scores'!$C$2:$C$50,'Barème scores'!$A$2:$A$50,"Q8",'Barème scores'!$B$2:$B$50,K8))</f>
        <v>3</v>
      </c>
      <c r="AF8" s="29">
        <f>IF(COUNTA(L8:N8)&lt;3,"",IF(AND(N8&lt;&gt;"Non / je ne sais pas",COUNTA(O8:Q8)&lt;3),"",SUMIFS('Barème scores'!$C$2:$C$50,'Barème scores'!$A$2:$A$50,"Q9",'Barème scores'!$B$2:$B$50,L8)+SUMIFS('Barème scores'!$C$2:$C$50,'Barème scores'!$A$2:$A$50,"Q10",'Barème scores'!$B$2:$B$50,M8)+SUMIFS('Barème scores'!$C$2:$C$50,'Barème scores'!$A$2:$A$50,"Q11",'Barème scores'!$B$2:$B$50,N8)+IF(N8="Non / je ne sais pas",3,IF(COUNTIF(O8:Q8,"Oui")&gt;=2,1,IF(COUNTIF(O8:Q8,"Oui")=1,2,3)))))</f>
        <v>4</v>
      </c>
      <c r="AG8" s="29">
        <f>IF(R8="","",SUMIFS('Barème scores'!$C$2:$C$50,'Barème scores'!$A$2:$A$50,"Q13",'Barème scores'!$B$2:$B$50,R8))</f>
        <v>2</v>
      </c>
      <c r="AH8" t="str">
        <f t="shared" si="0"/>
        <v>Teyssedre Loan - 503</v>
      </c>
    </row>
    <row r="9" spans="1:34" s="8" customFormat="1" ht="29.25" customHeight="1" x14ac:dyDescent="0.2">
      <c r="A9" s="116" t="s">
        <v>134</v>
      </c>
      <c r="B9" s="116" t="s">
        <v>135</v>
      </c>
      <c r="C9" s="10">
        <v>708</v>
      </c>
      <c r="D9" s="10" t="s">
        <v>1</v>
      </c>
      <c r="E9" s="10" t="s">
        <v>1</v>
      </c>
      <c r="F9" s="10" t="s">
        <v>5</v>
      </c>
      <c r="G9" s="10" t="s">
        <v>82</v>
      </c>
      <c r="H9" s="10" t="s">
        <v>7</v>
      </c>
      <c r="I9" s="10" t="s">
        <v>69</v>
      </c>
      <c r="J9" s="10" t="s">
        <v>1</v>
      </c>
      <c r="K9" s="10" t="s">
        <v>1</v>
      </c>
      <c r="L9" s="10" t="s">
        <v>88</v>
      </c>
      <c r="M9" s="10" t="s">
        <v>69</v>
      </c>
      <c r="N9" s="10" t="s">
        <v>14</v>
      </c>
      <c r="O9" s="10" t="s">
        <v>125</v>
      </c>
      <c r="P9" s="10" t="s">
        <v>125</v>
      </c>
      <c r="Q9" s="10" t="s">
        <v>125</v>
      </c>
      <c r="R9" s="10" t="s">
        <v>101</v>
      </c>
      <c r="S9" s="10" t="s">
        <v>125</v>
      </c>
      <c r="T9" s="10" t="s">
        <v>88</v>
      </c>
      <c r="U9" s="10" t="s">
        <v>88</v>
      </c>
      <c r="V9" s="10" t="s">
        <v>125</v>
      </c>
      <c r="W9" s="10" t="s">
        <v>125</v>
      </c>
      <c r="X9" s="10" t="s">
        <v>125</v>
      </c>
      <c r="Y9" s="10" t="s">
        <v>125</v>
      </c>
      <c r="Z9" s="10" t="s">
        <v>125</v>
      </c>
      <c r="AA9" s="10"/>
      <c r="AB9" s="28">
        <f>IF(COUNTA(D9:E9)&lt;2,"",SUMIFS('Barème scores'!$C$2:$C$50,'Barème scores'!$A$2:$A$50,"Q1",'Barème scores'!$B$2:$B$50,D9)+SUMIFS('Barème scores'!$C$2:$C$50,'Barème scores'!$A$2:$A$50,"Q2",'Barème scores'!$B$2:$B$50,E9))</f>
        <v>4</v>
      </c>
      <c r="AC9" s="28">
        <f>IF(COUNTA(F9:G9)&lt;2,"",SUMIFS('Barème scores'!$C$2:$C$50,'Barème scores'!$A$2:$A$50,"Q3",'Barème scores'!$B$2:$B$50,F9)+SUMIFS('Barème scores'!$C$2:$C$50,'Barème scores'!$A$2:$A$50,"Q4",'Barème scores'!$B$2:$B$50,G9))</f>
        <v>4</v>
      </c>
      <c r="AD9" s="28">
        <f>IF(COUNTA(H9:I9)&lt;2,"",SUMIFS('Barème scores'!$C$2:$C$50,'Barème scores'!$A$2:$A$50,"Q5",'Barème scores'!$B$2:$B$50,H9)+SUMIFS('Barème scores'!$C$2:$C$50,'Barème scores'!$A$2:$A$50,"Q6",'Barème scores'!$B$2:$B$50,I9))</f>
        <v>2</v>
      </c>
      <c r="AE9" s="28">
        <f>IF(COUNTA(J9:K9)&lt;2,"",SUMIFS('Barème scores'!$C$2:$C$50,'Barème scores'!$A$2:$A$50,"Q7",'Barème scores'!$B$2:$B$50,J9)+SUMIFS('Barème scores'!$C$2:$C$50,'Barème scores'!$A$2:$A$50,"Q8",'Barème scores'!$B$2:$B$50,K9))</f>
        <v>4</v>
      </c>
      <c r="AF9" s="29">
        <f>IF(COUNTA(L9:N9)&lt;3,"",IF(AND(N9&lt;&gt;"Non / je ne sais pas",COUNTA(O9:Q9)&lt;3),"",SUMIFS('Barème scores'!$C$2:$C$50,'Barème scores'!$A$2:$A$50,"Q9",'Barème scores'!$B$2:$B$50,L9)+SUMIFS('Barème scores'!$C$2:$C$50,'Barème scores'!$A$2:$A$50,"Q10",'Barème scores'!$B$2:$B$50,M9)+SUMIFS('Barème scores'!$C$2:$C$50,'Barème scores'!$A$2:$A$50,"Q11",'Barème scores'!$B$2:$B$50,N9)+IF(N9="Non / je ne sais pas",3,IF(COUNTIF(O9:Q9,"Oui")&gt;=2,1,IF(COUNTIF(O9:Q9,"Oui")=1,2,3)))))</f>
        <v>6</v>
      </c>
      <c r="AG9" s="29">
        <f>IF(R9="","",SUMIFS('Barème scores'!$C$2:$C$50,'Barème scores'!$A$2:$A$50,"Q13",'Barème scores'!$B$2:$B$50,R9))</f>
        <v>2</v>
      </c>
      <c r="AH9" t="str">
        <f t="shared" si="0"/>
        <v>Marie-Louise Bernard - 708</v>
      </c>
    </row>
    <row r="10" spans="1:34" s="8" customFormat="1" ht="29.2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28" t="str">
        <f>IF(COUNTA(D10:E10)&lt;2,"",SUMIFS('Barème scores'!$C$2:$C$50,'Barème scores'!$A$2:$A$50,"Q1",'Barème scores'!$B$2:$B$50,D10)+SUMIFS('Barème scores'!$C$2:$C$50,'Barème scores'!$A$2:$A$50,"Q2",'Barème scores'!$B$2:$B$50,E10))</f>
        <v/>
      </c>
      <c r="AC10" s="28" t="str">
        <f>IF(COUNTA(F10:G10)&lt;2,"",SUMIFS('Barème scores'!$C$2:$C$50,'Barème scores'!$A$2:$A$50,"Q3",'Barème scores'!$B$2:$B$50,F10)+SUMIFS('Barème scores'!$C$2:$C$50,'Barème scores'!$A$2:$A$50,"Q4",'Barème scores'!$B$2:$B$50,G10))</f>
        <v/>
      </c>
      <c r="AD10" s="28" t="str">
        <f>IF(COUNTA(H10:I10)&lt;2,"",SUMIFS('Barème scores'!$C$2:$C$50,'Barème scores'!$A$2:$A$50,"Q5",'Barème scores'!$B$2:$B$50,H10)+SUMIFS('Barème scores'!$C$2:$C$50,'Barème scores'!$A$2:$A$50,"Q6",'Barème scores'!$B$2:$B$50,I10))</f>
        <v/>
      </c>
      <c r="AE10" s="28" t="str">
        <f>IF(COUNTA(J10:K10)&lt;2,"",SUMIFS('Barème scores'!$C$2:$C$50,'Barème scores'!$A$2:$A$50,"Q7",'Barème scores'!$B$2:$B$50,J10)+SUMIFS('Barème scores'!$C$2:$C$50,'Barème scores'!$A$2:$A$50,"Q8",'Barème scores'!$B$2:$B$50,K10))</f>
        <v/>
      </c>
      <c r="AF10" s="29" t="str">
        <f>IF(COUNTA(L10:N10)&lt;3,"",IF(AND(N10&lt;&gt;"Non / je ne sais pas",COUNTA(O10:Q10)&lt;3),"",SUMIFS('Barème scores'!$C$2:$C$50,'Barème scores'!$A$2:$A$50,"Q9",'Barème scores'!$B$2:$B$50,L10)+SUMIFS('Barème scores'!$C$2:$C$50,'Barème scores'!$A$2:$A$50,"Q10",'Barème scores'!$B$2:$B$50,M10)+SUMIFS('Barème scores'!$C$2:$C$50,'Barème scores'!$A$2:$A$50,"Q11",'Barème scores'!$B$2:$B$50,N10)+IF(N10="Non / je ne sais pas",3,IF(COUNTIF(O10:Q10,"Oui")&gt;=2,1,IF(COUNTIF(O10:Q10,"Oui")=1,2,3)))))</f>
        <v/>
      </c>
      <c r="AG10" s="29" t="str">
        <f>IF(R10="","",SUMIFS('Barème scores'!$C$2:$C$50,'Barème scores'!$A$2:$A$50,"Q13",'Barème scores'!$B$2:$B$50,R10))</f>
        <v/>
      </c>
      <c r="AH10" t="str">
        <f t="shared" si="0"/>
        <v/>
      </c>
    </row>
    <row r="11" spans="1:34" s="8" customFormat="1" ht="29.2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28" t="str">
        <f>IF(COUNTA(D11:E11)&lt;2,"",SUMIFS('Barème scores'!$C$2:$C$50,'Barème scores'!$A$2:$A$50,"Q1",'Barème scores'!$B$2:$B$50,D11)+SUMIFS('Barème scores'!$C$2:$C$50,'Barème scores'!$A$2:$A$50,"Q2",'Barème scores'!$B$2:$B$50,E11))</f>
        <v/>
      </c>
      <c r="AC11" s="28" t="str">
        <f>IF(COUNTA(F11:G11)&lt;2,"",SUMIFS('Barème scores'!$C$2:$C$50,'Barème scores'!$A$2:$A$50,"Q3",'Barème scores'!$B$2:$B$50,F11)+SUMIFS('Barème scores'!$C$2:$C$50,'Barème scores'!$A$2:$A$50,"Q4",'Barème scores'!$B$2:$B$50,G11))</f>
        <v/>
      </c>
      <c r="AD11" s="28" t="str">
        <f>IF(COUNTA(H11:I11)&lt;2,"",SUMIFS('Barème scores'!$C$2:$C$50,'Barème scores'!$A$2:$A$50,"Q5",'Barème scores'!$B$2:$B$50,H11)+SUMIFS('Barème scores'!$C$2:$C$50,'Barème scores'!$A$2:$A$50,"Q6",'Barème scores'!$B$2:$B$50,I11))</f>
        <v/>
      </c>
      <c r="AE11" s="28" t="str">
        <f>IF(COUNTA(J11:K11)&lt;2,"",SUMIFS('Barème scores'!$C$2:$C$50,'Barème scores'!$A$2:$A$50,"Q7",'Barème scores'!$B$2:$B$50,J11)+SUMIFS('Barème scores'!$C$2:$C$50,'Barème scores'!$A$2:$A$50,"Q8",'Barème scores'!$B$2:$B$50,K11))</f>
        <v/>
      </c>
      <c r="AF11" s="29" t="str">
        <f>IF(COUNTA(L11:N11)&lt;3,"",IF(AND(N11&lt;&gt;"Non / je ne sais pas",COUNTA(O11:Q11)&lt;3),"",SUMIFS('Barème scores'!$C$2:$C$50,'Barème scores'!$A$2:$A$50,"Q9",'Barème scores'!$B$2:$B$50,L11)+SUMIFS('Barème scores'!$C$2:$C$50,'Barème scores'!$A$2:$A$50,"Q10",'Barème scores'!$B$2:$B$50,M11)+SUMIFS('Barème scores'!$C$2:$C$50,'Barème scores'!$A$2:$A$50,"Q11",'Barème scores'!$B$2:$B$50,N11)+IF(N11="Non / je ne sais pas",3,IF(COUNTIF(O11:Q11,"Oui")&gt;=2,1,IF(COUNTIF(O11:Q11,"Oui")=1,2,3)))))</f>
        <v/>
      </c>
      <c r="AG11" s="29" t="str">
        <f>IF(R11="","",SUMIFS('Barème scores'!$C$2:$C$50,'Barème scores'!$A$2:$A$50,"Q13",'Barème scores'!$B$2:$B$50,R11))</f>
        <v/>
      </c>
      <c r="AH11" t="str">
        <f t="shared" si="0"/>
        <v/>
      </c>
    </row>
    <row r="12" spans="1:34" s="8" customFormat="1" ht="29.2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28" t="str">
        <f>IF(COUNTA(D12:E12)&lt;2,"",SUMIFS('Barème scores'!$C$2:$C$50,'Barème scores'!$A$2:$A$50,"Q1",'Barème scores'!$B$2:$B$50,D12)+SUMIFS('Barème scores'!$C$2:$C$50,'Barème scores'!$A$2:$A$50,"Q2",'Barème scores'!$B$2:$B$50,E12))</f>
        <v/>
      </c>
      <c r="AC12" s="28" t="str">
        <f>IF(COUNTA(F12:G12)&lt;2,"",SUMIFS('Barème scores'!$C$2:$C$50,'Barème scores'!$A$2:$A$50,"Q3",'Barème scores'!$B$2:$B$50,F12)+SUMIFS('Barème scores'!$C$2:$C$50,'Barème scores'!$A$2:$A$50,"Q4",'Barème scores'!$B$2:$B$50,G12))</f>
        <v/>
      </c>
      <c r="AD12" s="28" t="str">
        <f>IF(COUNTA(H12:I12)&lt;2,"",SUMIFS('Barème scores'!$C$2:$C$50,'Barème scores'!$A$2:$A$50,"Q5",'Barème scores'!$B$2:$B$50,H12)+SUMIFS('Barème scores'!$C$2:$C$50,'Barème scores'!$A$2:$A$50,"Q6",'Barème scores'!$B$2:$B$50,I12))</f>
        <v/>
      </c>
      <c r="AE12" s="28" t="str">
        <f>IF(COUNTA(J12:K12)&lt;2,"",SUMIFS('Barème scores'!$C$2:$C$50,'Barème scores'!$A$2:$A$50,"Q7",'Barème scores'!$B$2:$B$50,J12)+SUMIFS('Barème scores'!$C$2:$C$50,'Barème scores'!$A$2:$A$50,"Q8",'Barème scores'!$B$2:$B$50,K12))</f>
        <v/>
      </c>
      <c r="AF12" s="29" t="str">
        <f>IF(COUNTA(L12:N12)&lt;3,"",IF(AND(N12&lt;&gt;"Non / je ne sais pas",COUNTA(O12:Q12)&lt;3),"",SUMIFS('Barème scores'!$C$2:$C$50,'Barème scores'!$A$2:$A$50,"Q9",'Barème scores'!$B$2:$B$50,L12)+SUMIFS('Barème scores'!$C$2:$C$50,'Barème scores'!$A$2:$A$50,"Q10",'Barème scores'!$B$2:$B$50,M12)+SUMIFS('Barème scores'!$C$2:$C$50,'Barème scores'!$A$2:$A$50,"Q11",'Barème scores'!$B$2:$B$50,N12)+IF(N12="Non / je ne sais pas",3,IF(COUNTIF(O12:Q12,"Oui")&gt;=2,1,IF(COUNTIF(O12:Q12,"Oui")=1,2,3)))))</f>
        <v/>
      </c>
      <c r="AG12" s="29" t="str">
        <f>IF(R12="","",SUMIFS('Barème scores'!$C$2:$C$50,'Barème scores'!$A$2:$A$50,"Q13",'Barème scores'!$B$2:$B$50,R12))</f>
        <v/>
      </c>
      <c r="AH12" t="str">
        <f t="shared" si="0"/>
        <v/>
      </c>
    </row>
    <row r="13" spans="1:34" s="8" customFormat="1" ht="29.2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28" t="str">
        <f>IF(COUNTA(D13:E13)&lt;2,"",SUMIFS('Barème scores'!$C$2:$C$50,'Barème scores'!$A$2:$A$50,"Q1",'Barème scores'!$B$2:$B$50,D13)+SUMIFS('Barème scores'!$C$2:$C$50,'Barème scores'!$A$2:$A$50,"Q2",'Barème scores'!$B$2:$B$50,E13))</f>
        <v/>
      </c>
      <c r="AC13" s="28" t="str">
        <f>IF(COUNTA(F13:G13)&lt;2,"",SUMIFS('Barème scores'!$C$2:$C$50,'Barème scores'!$A$2:$A$50,"Q3",'Barème scores'!$B$2:$B$50,F13)+SUMIFS('Barème scores'!$C$2:$C$50,'Barème scores'!$A$2:$A$50,"Q4",'Barème scores'!$B$2:$B$50,G13))</f>
        <v/>
      </c>
      <c r="AD13" s="28" t="str">
        <f>IF(COUNTA(H13:I13)&lt;2,"",SUMIFS('Barème scores'!$C$2:$C$50,'Barème scores'!$A$2:$A$50,"Q5",'Barème scores'!$B$2:$B$50,H13)+SUMIFS('Barème scores'!$C$2:$C$50,'Barème scores'!$A$2:$A$50,"Q6",'Barème scores'!$B$2:$B$50,I13))</f>
        <v/>
      </c>
      <c r="AE13" s="28" t="str">
        <f>IF(COUNTA(J13:K13)&lt;2,"",SUMIFS('Barème scores'!$C$2:$C$50,'Barème scores'!$A$2:$A$50,"Q7",'Barème scores'!$B$2:$B$50,J13)+SUMIFS('Barème scores'!$C$2:$C$50,'Barème scores'!$A$2:$A$50,"Q8",'Barème scores'!$B$2:$B$50,K13))</f>
        <v/>
      </c>
      <c r="AF13" s="29" t="str">
        <f>IF(COUNTA(L13:N13)&lt;3,"",IF(AND(N13&lt;&gt;"Non / je ne sais pas",COUNTA(O13:Q13)&lt;3),"",SUMIFS('Barème scores'!$C$2:$C$50,'Barème scores'!$A$2:$A$50,"Q9",'Barème scores'!$B$2:$B$50,L13)+SUMIFS('Barème scores'!$C$2:$C$50,'Barème scores'!$A$2:$A$50,"Q10",'Barème scores'!$B$2:$B$50,M13)+SUMIFS('Barème scores'!$C$2:$C$50,'Barème scores'!$A$2:$A$50,"Q11",'Barème scores'!$B$2:$B$50,N13)+IF(N13="Non / je ne sais pas",3,IF(COUNTIF(O13:Q13,"Oui")&gt;=2,1,IF(COUNTIF(O13:Q13,"Oui")=1,2,3)))))</f>
        <v/>
      </c>
      <c r="AG13" s="29" t="str">
        <f>IF(R13="","",SUMIFS('Barème scores'!$C$2:$C$50,'Barème scores'!$A$2:$A$50,"Q13",'Barème scores'!$B$2:$B$50,R13))</f>
        <v/>
      </c>
      <c r="AH13" t="str">
        <f t="shared" si="0"/>
        <v/>
      </c>
    </row>
    <row r="14" spans="1:34" s="8" customFormat="1" ht="29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28" t="str">
        <f>IF(COUNTA(D14:E14)&lt;2,"",SUMIFS('Barème scores'!$C$2:$C$50,'Barème scores'!$A$2:$A$50,"Q1",'Barème scores'!$B$2:$B$50,D14)+SUMIFS('Barème scores'!$C$2:$C$50,'Barème scores'!$A$2:$A$50,"Q2",'Barème scores'!$B$2:$B$50,E14))</f>
        <v/>
      </c>
      <c r="AC14" s="28" t="str">
        <f>IF(COUNTA(F14:G14)&lt;2,"",SUMIFS('Barème scores'!$C$2:$C$50,'Barème scores'!$A$2:$A$50,"Q3",'Barème scores'!$B$2:$B$50,F14)+SUMIFS('Barème scores'!$C$2:$C$50,'Barème scores'!$A$2:$A$50,"Q4",'Barème scores'!$B$2:$B$50,G14))</f>
        <v/>
      </c>
      <c r="AD14" s="28" t="str">
        <f>IF(COUNTA(H14:I14)&lt;2,"",SUMIFS('Barème scores'!$C$2:$C$50,'Barème scores'!$A$2:$A$50,"Q5",'Barème scores'!$B$2:$B$50,H14)+SUMIFS('Barème scores'!$C$2:$C$50,'Barème scores'!$A$2:$A$50,"Q6",'Barème scores'!$B$2:$B$50,I14))</f>
        <v/>
      </c>
      <c r="AE14" s="28" t="str">
        <f>IF(COUNTA(J14:K14)&lt;2,"",SUMIFS('Barème scores'!$C$2:$C$50,'Barème scores'!$A$2:$A$50,"Q7",'Barème scores'!$B$2:$B$50,J14)+SUMIFS('Barème scores'!$C$2:$C$50,'Barème scores'!$A$2:$A$50,"Q8",'Barème scores'!$B$2:$B$50,K14))</f>
        <v/>
      </c>
      <c r="AF14" s="29" t="str">
        <f>IF(COUNTA(L14:N14)&lt;3,"",IF(AND(N14&lt;&gt;"Non / je ne sais pas",COUNTA(O14:Q14)&lt;3),"",SUMIFS('Barème scores'!$C$2:$C$50,'Barème scores'!$A$2:$A$50,"Q9",'Barème scores'!$B$2:$B$50,L14)+SUMIFS('Barème scores'!$C$2:$C$50,'Barème scores'!$A$2:$A$50,"Q10",'Barème scores'!$B$2:$B$50,M14)+SUMIFS('Barème scores'!$C$2:$C$50,'Barème scores'!$A$2:$A$50,"Q11",'Barème scores'!$B$2:$B$50,N14)+IF(N14="Non / je ne sais pas",3,IF(COUNTIF(O14:Q14,"Oui")&gt;=2,1,IF(COUNTIF(O14:Q14,"Oui")=1,2,3)))))</f>
        <v/>
      </c>
      <c r="AG14" s="29" t="str">
        <f>IF(R14="","",SUMIFS('Barème scores'!$C$2:$C$50,'Barème scores'!$A$2:$A$50,"Q13",'Barème scores'!$B$2:$B$50,R14))</f>
        <v/>
      </c>
      <c r="AH14" t="str">
        <f t="shared" si="0"/>
        <v/>
      </c>
    </row>
    <row r="15" spans="1:34" s="8" customFormat="1" ht="29.2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28" t="str">
        <f>IF(COUNTA(D15:E15)&lt;2,"",SUMIFS('Barème scores'!$C$2:$C$50,'Barème scores'!$A$2:$A$50,"Q1",'Barème scores'!$B$2:$B$50,D15)+SUMIFS('Barème scores'!$C$2:$C$50,'Barème scores'!$A$2:$A$50,"Q2",'Barème scores'!$B$2:$B$50,E15))</f>
        <v/>
      </c>
      <c r="AC15" s="28" t="str">
        <f>IF(COUNTA(F15:G15)&lt;2,"",SUMIFS('Barème scores'!$C$2:$C$50,'Barème scores'!$A$2:$A$50,"Q3",'Barème scores'!$B$2:$B$50,F15)+SUMIFS('Barème scores'!$C$2:$C$50,'Barème scores'!$A$2:$A$50,"Q4",'Barème scores'!$B$2:$B$50,G15))</f>
        <v/>
      </c>
      <c r="AD15" s="28" t="str">
        <f>IF(COUNTA(H15:I15)&lt;2,"",SUMIFS('Barème scores'!$C$2:$C$50,'Barème scores'!$A$2:$A$50,"Q5",'Barème scores'!$B$2:$B$50,H15)+SUMIFS('Barème scores'!$C$2:$C$50,'Barème scores'!$A$2:$A$50,"Q6",'Barème scores'!$B$2:$B$50,I15))</f>
        <v/>
      </c>
      <c r="AE15" s="28" t="str">
        <f>IF(COUNTA(J15:K15)&lt;2,"",SUMIFS('Barème scores'!$C$2:$C$50,'Barème scores'!$A$2:$A$50,"Q7",'Barème scores'!$B$2:$B$50,J15)+SUMIFS('Barème scores'!$C$2:$C$50,'Barème scores'!$A$2:$A$50,"Q8",'Barème scores'!$B$2:$B$50,K15))</f>
        <v/>
      </c>
      <c r="AF15" s="29" t="str">
        <f>IF(COUNTA(L15:N15)&lt;3,"",IF(AND(N15&lt;&gt;"Non / je ne sais pas",COUNTA(O15:Q15)&lt;3),"",SUMIFS('Barème scores'!$C$2:$C$50,'Barème scores'!$A$2:$A$50,"Q9",'Barème scores'!$B$2:$B$50,L15)+SUMIFS('Barème scores'!$C$2:$C$50,'Barème scores'!$A$2:$A$50,"Q10",'Barème scores'!$B$2:$B$50,M15)+SUMIFS('Barème scores'!$C$2:$C$50,'Barème scores'!$A$2:$A$50,"Q11",'Barème scores'!$B$2:$B$50,N15)+IF(N15="Non / je ne sais pas",3,IF(COUNTIF(O15:Q15,"Oui")&gt;=2,1,IF(COUNTIF(O15:Q15,"Oui")=1,2,3)))))</f>
        <v/>
      </c>
      <c r="AG15" s="29" t="str">
        <f>IF(R15="","",SUMIFS('Barème scores'!$C$2:$C$50,'Barème scores'!$A$2:$A$50,"Q13",'Barème scores'!$B$2:$B$50,R15))</f>
        <v/>
      </c>
      <c r="AH15" t="str">
        <f t="shared" si="0"/>
        <v/>
      </c>
    </row>
    <row r="16" spans="1:34" s="8" customFormat="1" ht="29.25" customHeight="1" x14ac:dyDescent="0.2">
      <c r="A16" s="116" t="s">
        <v>134</v>
      </c>
      <c r="B16" s="116" t="s">
        <v>135</v>
      </c>
      <c r="C16" s="10">
        <v>708</v>
      </c>
      <c r="D16" s="10" t="s">
        <v>1</v>
      </c>
      <c r="E16" s="10" t="s">
        <v>1</v>
      </c>
      <c r="F16" s="10" t="s">
        <v>5</v>
      </c>
      <c r="G16" s="10" t="s">
        <v>82</v>
      </c>
      <c r="H16" s="10" t="s">
        <v>7</v>
      </c>
      <c r="I16" s="10" t="s">
        <v>69</v>
      </c>
      <c r="J16" s="10" t="s">
        <v>1</v>
      </c>
      <c r="K16" s="10" t="s">
        <v>1</v>
      </c>
      <c r="L16" s="10" t="s">
        <v>88</v>
      </c>
      <c r="M16" s="10" t="s">
        <v>69</v>
      </c>
      <c r="N16" s="10" t="s">
        <v>14</v>
      </c>
      <c r="O16" s="10" t="s">
        <v>125</v>
      </c>
      <c r="P16" s="10" t="s">
        <v>125</v>
      </c>
      <c r="Q16" s="10" t="s">
        <v>125</v>
      </c>
      <c r="R16" s="10" t="s">
        <v>101</v>
      </c>
      <c r="S16" s="10" t="s">
        <v>125</v>
      </c>
      <c r="T16" s="10" t="s">
        <v>88</v>
      </c>
      <c r="U16" s="10" t="s">
        <v>88</v>
      </c>
      <c r="V16" s="10" t="s">
        <v>125</v>
      </c>
      <c r="W16" s="10" t="s">
        <v>125</v>
      </c>
      <c r="X16" s="10" t="s">
        <v>125</v>
      </c>
      <c r="Y16" s="10" t="s">
        <v>125</v>
      </c>
      <c r="Z16" s="10" t="s">
        <v>125</v>
      </c>
      <c r="AA16" s="10"/>
      <c r="AB16" s="28">
        <f>IF(COUNTA(D16:E16)&lt;2,"",SUMIFS('Barème scores'!$C$2:$C$50,'Barème scores'!$A$2:$A$50,"Q1",'Barème scores'!$B$2:$B$50,D16)+SUMIFS('Barème scores'!$C$2:$C$50,'Barème scores'!$A$2:$A$50,"Q2",'Barème scores'!$B$2:$B$50,E16))</f>
        <v>4</v>
      </c>
      <c r="AC16" s="28">
        <f>IF(COUNTA(F16:G16)&lt;2,"",SUMIFS('Barème scores'!$C$2:$C$50,'Barème scores'!$A$2:$A$50,"Q3",'Barème scores'!$B$2:$B$50,F16)+SUMIFS('Barème scores'!$C$2:$C$50,'Barème scores'!$A$2:$A$50,"Q4",'Barème scores'!$B$2:$B$50,G16))</f>
        <v>4</v>
      </c>
      <c r="AD16" s="28">
        <f>IF(COUNTA(H16:I16)&lt;2,"",SUMIFS('Barème scores'!$C$2:$C$50,'Barème scores'!$A$2:$A$50,"Q5",'Barème scores'!$B$2:$B$50,H16)+SUMIFS('Barème scores'!$C$2:$C$50,'Barème scores'!$A$2:$A$50,"Q6",'Barème scores'!$B$2:$B$50,I16))</f>
        <v>2</v>
      </c>
      <c r="AE16" s="28">
        <f>IF(COUNTA(J16:K16)&lt;2,"",SUMIFS('Barème scores'!$C$2:$C$50,'Barème scores'!$A$2:$A$50,"Q7",'Barème scores'!$B$2:$B$50,J16)+SUMIFS('Barème scores'!$C$2:$C$50,'Barème scores'!$A$2:$A$50,"Q8",'Barème scores'!$B$2:$B$50,K16))</f>
        <v>4</v>
      </c>
      <c r="AF16" s="29">
        <f>IF(COUNTA(L16:N16)&lt;3,"",IF(AND(N16&lt;&gt;"Non / je ne sais pas",COUNTA(O16:Q16)&lt;3),"",SUMIFS('Barème scores'!$C$2:$C$50,'Barème scores'!$A$2:$A$50,"Q9",'Barème scores'!$B$2:$B$50,L16)+SUMIFS('Barème scores'!$C$2:$C$50,'Barème scores'!$A$2:$A$50,"Q10",'Barème scores'!$B$2:$B$50,M16)+SUMIFS('Barème scores'!$C$2:$C$50,'Barème scores'!$A$2:$A$50,"Q11",'Barème scores'!$B$2:$B$50,N16)+IF(N16="Non / je ne sais pas",3,IF(COUNTIF(O16:Q16,"Oui")&gt;=2,1,IF(COUNTIF(O16:Q16,"Oui")=1,2,3)))))</f>
        <v>6</v>
      </c>
      <c r="AG16" s="29">
        <f>IF(R16="","",SUMIFS('Barème scores'!$C$2:$C$50,'Barème scores'!$A$2:$A$50,"Q13",'Barème scores'!$B$2:$B$50,R16))</f>
        <v>2</v>
      </c>
      <c r="AH16" t="str">
        <f t="shared" si="0"/>
        <v>Marie-Louise Bernard - 708</v>
      </c>
    </row>
    <row r="17" spans="1:34" s="8" customFormat="1" ht="29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28" t="str">
        <f>IF(COUNTA(D17:E17)&lt;2,"",SUMIFS('Barème scores'!$C$2:$C$50,'Barème scores'!$A$2:$A$50,"Q1",'Barème scores'!$B$2:$B$50,D17)+SUMIFS('Barème scores'!$C$2:$C$50,'Barème scores'!$A$2:$A$50,"Q2",'Barème scores'!$B$2:$B$50,E17))</f>
        <v/>
      </c>
      <c r="AC17" s="28" t="str">
        <f>IF(COUNTA(F17:G17)&lt;2,"",SUMIFS('Barème scores'!$C$2:$C$50,'Barème scores'!$A$2:$A$50,"Q3",'Barème scores'!$B$2:$B$50,F17)+SUMIFS('Barème scores'!$C$2:$C$50,'Barème scores'!$A$2:$A$50,"Q4",'Barème scores'!$B$2:$B$50,G17))</f>
        <v/>
      </c>
      <c r="AD17" s="28" t="str">
        <f>IF(COUNTA(H17:I17)&lt;2,"",SUMIFS('Barème scores'!$C$2:$C$50,'Barème scores'!$A$2:$A$50,"Q5",'Barème scores'!$B$2:$B$50,H17)+SUMIFS('Barème scores'!$C$2:$C$50,'Barème scores'!$A$2:$A$50,"Q6",'Barème scores'!$B$2:$B$50,I17))</f>
        <v/>
      </c>
      <c r="AE17" s="28" t="str">
        <f>IF(COUNTA(J17:K17)&lt;2,"",SUMIFS('Barème scores'!$C$2:$C$50,'Barème scores'!$A$2:$A$50,"Q7",'Barème scores'!$B$2:$B$50,J17)+SUMIFS('Barème scores'!$C$2:$C$50,'Barème scores'!$A$2:$A$50,"Q8",'Barème scores'!$B$2:$B$50,K17))</f>
        <v/>
      </c>
      <c r="AF17" s="29" t="str">
        <f>IF(COUNTA(L17:N17)&lt;3,"",IF(AND(N17&lt;&gt;"Non / je ne sais pas",COUNTA(O17:Q17)&lt;3),"",SUMIFS('Barème scores'!$C$2:$C$50,'Barème scores'!$A$2:$A$50,"Q9",'Barème scores'!$B$2:$B$50,L17)+SUMIFS('Barème scores'!$C$2:$C$50,'Barème scores'!$A$2:$A$50,"Q10",'Barème scores'!$B$2:$B$50,M17)+SUMIFS('Barème scores'!$C$2:$C$50,'Barème scores'!$A$2:$A$50,"Q11",'Barème scores'!$B$2:$B$50,N17)+IF(N17="Non / je ne sais pas",3,IF(COUNTIF(O17:Q17,"Oui")&gt;=2,1,IF(COUNTIF(O17:Q17,"Oui")=1,2,3)))))</f>
        <v/>
      </c>
      <c r="AG17" s="29" t="str">
        <f>IF(R17="","",SUMIFS('Barème scores'!$C$2:$C$50,'Barème scores'!$A$2:$A$50,"Q13",'Barème scores'!$B$2:$B$50,R17))</f>
        <v/>
      </c>
      <c r="AH17" t="str">
        <f t="shared" si="0"/>
        <v/>
      </c>
    </row>
    <row r="18" spans="1:34" s="8" customFormat="1" ht="29.2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28" t="str">
        <f>IF(COUNTA(D18:E18)&lt;2,"",SUMIFS('Barème scores'!$C$2:$C$50,'Barème scores'!$A$2:$A$50,"Q1",'Barème scores'!$B$2:$B$50,D18)+SUMIFS('Barème scores'!$C$2:$C$50,'Barème scores'!$A$2:$A$50,"Q2",'Barème scores'!$B$2:$B$50,E18))</f>
        <v/>
      </c>
      <c r="AC18" s="28" t="str">
        <f>IF(COUNTA(F18:G18)&lt;2,"",SUMIFS('Barème scores'!$C$2:$C$50,'Barème scores'!$A$2:$A$50,"Q3",'Barème scores'!$B$2:$B$50,F18)+SUMIFS('Barème scores'!$C$2:$C$50,'Barème scores'!$A$2:$A$50,"Q4",'Barème scores'!$B$2:$B$50,G18))</f>
        <v/>
      </c>
      <c r="AD18" s="28" t="str">
        <f>IF(COUNTA(H18:I18)&lt;2,"",SUMIFS('Barème scores'!$C$2:$C$50,'Barème scores'!$A$2:$A$50,"Q5",'Barème scores'!$B$2:$B$50,H18)+SUMIFS('Barème scores'!$C$2:$C$50,'Barème scores'!$A$2:$A$50,"Q6",'Barème scores'!$B$2:$B$50,I18))</f>
        <v/>
      </c>
      <c r="AE18" s="28" t="str">
        <f>IF(COUNTA(J18:K18)&lt;2,"",SUMIFS('Barème scores'!$C$2:$C$50,'Barème scores'!$A$2:$A$50,"Q7",'Barème scores'!$B$2:$B$50,J18)+SUMIFS('Barème scores'!$C$2:$C$50,'Barème scores'!$A$2:$A$50,"Q8",'Barème scores'!$B$2:$B$50,K18))</f>
        <v/>
      </c>
      <c r="AF18" s="29" t="str">
        <f>IF(COUNTA(L18:N18)&lt;3,"",IF(AND(N18&lt;&gt;"Non / je ne sais pas",COUNTA(O18:Q18)&lt;3),"",SUMIFS('Barème scores'!$C$2:$C$50,'Barème scores'!$A$2:$A$50,"Q9",'Barème scores'!$B$2:$B$50,L18)+SUMIFS('Barème scores'!$C$2:$C$50,'Barème scores'!$A$2:$A$50,"Q10",'Barème scores'!$B$2:$B$50,M18)+SUMIFS('Barème scores'!$C$2:$C$50,'Barème scores'!$A$2:$A$50,"Q11",'Barème scores'!$B$2:$B$50,N18)+IF(N18="Non / je ne sais pas",3,IF(COUNTIF(O18:Q18,"Oui")&gt;=2,1,IF(COUNTIF(O18:Q18,"Oui")=1,2,3)))))</f>
        <v/>
      </c>
      <c r="AG18" s="29" t="str">
        <f>IF(R18="","",SUMIFS('Barème scores'!$C$2:$C$50,'Barème scores'!$A$2:$A$50,"Q13",'Barème scores'!$B$2:$B$50,R18))</f>
        <v/>
      </c>
      <c r="AH18" t="str">
        <f t="shared" si="0"/>
        <v/>
      </c>
    </row>
    <row r="19" spans="1:34" s="8" customFormat="1" ht="29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28" t="str">
        <f>IF(COUNTA(D19:E19)&lt;2,"",SUMIFS('Barème scores'!$C$2:$C$50,'Barème scores'!$A$2:$A$50,"Q1",'Barème scores'!$B$2:$B$50,D19)+SUMIFS('Barème scores'!$C$2:$C$50,'Barème scores'!$A$2:$A$50,"Q2",'Barème scores'!$B$2:$B$50,E19))</f>
        <v/>
      </c>
      <c r="AC19" s="28" t="str">
        <f>IF(COUNTA(F19:G19)&lt;2,"",SUMIFS('Barème scores'!$C$2:$C$50,'Barème scores'!$A$2:$A$50,"Q3",'Barème scores'!$B$2:$B$50,F19)+SUMIFS('Barème scores'!$C$2:$C$50,'Barème scores'!$A$2:$A$50,"Q4",'Barème scores'!$B$2:$B$50,G19))</f>
        <v/>
      </c>
      <c r="AD19" s="28" t="str">
        <f>IF(COUNTA(H19:I19)&lt;2,"",SUMIFS('Barème scores'!$C$2:$C$50,'Barème scores'!$A$2:$A$50,"Q5",'Barème scores'!$B$2:$B$50,H19)+SUMIFS('Barème scores'!$C$2:$C$50,'Barème scores'!$A$2:$A$50,"Q6",'Barème scores'!$B$2:$B$50,I19))</f>
        <v/>
      </c>
      <c r="AE19" s="28" t="str">
        <f>IF(COUNTA(J19:K19)&lt;2,"",SUMIFS('Barème scores'!$C$2:$C$50,'Barème scores'!$A$2:$A$50,"Q7",'Barème scores'!$B$2:$B$50,J19)+SUMIFS('Barème scores'!$C$2:$C$50,'Barème scores'!$A$2:$A$50,"Q8",'Barème scores'!$B$2:$B$50,K19))</f>
        <v/>
      </c>
      <c r="AF19" s="29" t="str">
        <f>IF(COUNTA(L19:N19)&lt;3,"",IF(AND(N19&lt;&gt;"Non / je ne sais pas",COUNTA(O19:Q19)&lt;3),"",SUMIFS('Barème scores'!$C$2:$C$50,'Barème scores'!$A$2:$A$50,"Q9",'Barème scores'!$B$2:$B$50,L19)+SUMIFS('Barème scores'!$C$2:$C$50,'Barème scores'!$A$2:$A$50,"Q10",'Barème scores'!$B$2:$B$50,M19)+SUMIFS('Barème scores'!$C$2:$C$50,'Barème scores'!$A$2:$A$50,"Q11",'Barème scores'!$B$2:$B$50,N19)+IF(N19="Non / je ne sais pas",3,IF(COUNTIF(O19:Q19,"Oui")&gt;=2,1,IF(COUNTIF(O19:Q19,"Oui")=1,2,3)))))</f>
        <v/>
      </c>
      <c r="AG19" s="29" t="str">
        <f>IF(R19="","",SUMIFS('Barème scores'!$C$2:$C$50,'Barème scores'!$A$2:$A$50,"Q13",'Barème scores'!$B$2:$B$50,R19))</f>
        <v/>
      </c>
      <c r="AH19" t="str">
        <f t="shared" si="0"/>
        <v/>
      </c>
    </row>
    <row r="20" spans="1:34" s="8" customFormat="1" ht="29.2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28" t="str">
        <f>IF(COUNTA(D20:E20)&lt;2,"",SUMIFS('Barème scores'!$C$2:$C$50,'Barème scores'!$A$2:$A$50,"Q1",'Barème scores'!$B$2:$B$50,D20)+SUMIFS('Barème scores'!$C$2:$C$50,'Barème scores'!$A$2:$A$50,"Q2",'Barème scores'!$B$2:$B$50,E20))</f>
        <v/>
      </c>
      <c r="AC20" s="28" t="str">
        <f>IF(COUNTA(F20:G20)&lt;2,"",SUMIFS('Barème scores'!$C$2:$C$50,'Barème scores'!$A$2:$A$50,"Q3",'Barème scores'!$B$2:$B$50,F20)+SUMIFS('Barème scores'!$C$2:$C$50,'Barème scores'!$A$2:$A$50,"Q4",'Barème scores'!$B$2:$B$50,G20))</f>
        <v/>
      </c>
      <c r="AD20" s="28" t="str">
        <f>IF(COUNTA(H20:I20)&lt;2,"",SUMIFS('Barème scores'!$C$2:$C$50,'Barème scores'!$A$2:$A$50,"Q5",'Barème scores'!$B$2:$B$50,H20)+SUMIFS('Barème scores'!$C$2:$C$50,'Barème scores'!$A$2:$A$50,"Q6",'Barème scores'!$B$2:$B$50,I20))</f>
        <v/>
      </c>
      <c r="AE20" s="28" t="str">
        <f>IF(COUNTA(J20:K20)&lt;2,"",SUMIFS('Barème scores'!$C$2:$C$50,'Barème scores'!$A$2:$A$50,"Q7",'Barème scores'!$B$2:$B$50,J20)+SUMIFS('Barème scores'!$C$2:$C$50,'Barème scores'!$A$2:$A$50,"Q8",'Barème scores'!$B$2:$B$50,K20))</f>
        <v/>
      </c>
      <c r="AF20" s="29" t="str">
        <f>IF(COUNTA(L20:N20)&lt;3,"",IF(AND(N20&lt;&gt;"Non / je ne sais pas",COUNTA(O20:Q20)&lt;3),"",SUMIFS('Barème scores'!$C$2:$C$50,'Barème scores'!$A$2:$A$50,"Q9",'Barème scores'!$B$2:$B$50,L20)+SUMIFS('Barème scores'!$C$2:$C$50,'Barème scores'!$A$2:$A$50,"Q10",'Barème scores'!$B$2:$B$50,M20)+SUMIFS('Barème scores'!$C$2:$C$50,'Barème scores'!$A$2:$A$50,"Q11",'Barème scores'!$B$2:$B$50,N20)+IF(N20="Non / je ne sais pas",3,IF(COUNTIF(O20:Q20,"Oui")&gt;=2,1,IF(COUNTIF(O20:Q20,"Oui")=1,2,3)))))</f>
        <v/>
      </c>
      <c r="AG20" s="29" t="str">
        <f>IF(R20="","",SUMIFS('Barème scores'!$C$2:$C$50,'Barème scores'!$A$2:$A$50,"Q13",'Barème scores'!$B$2:$B$50,R20))</f>
        <v/>
      </c>
      <c r="AH20" t="str">
        <f t="shared" si="0"/>
        <v/>
      </c>
    </row>
    <row r="21" spans="1:34" s="8" customFormat="1" ht="29.2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28" t="str">
        <f>IF(COUNTA(D21:E21)&lt;2,"",SUMIFS('Barème scores'!$C$2:$C$50,'Barème scores'!$A$2:$A$50,"Q1",'Barème scores'!$B$2:$B$50,D21)+SUMIFS('Barème scores'!$C$2:$C$50,'Barème scores'!$A$2:$A$50,"Q2",'Barème scores'!$B$2:$B$50,E21))</f>
        <v/>
      </c>
      <c r="AC21" s="28" t="str">
        <f>IF(COUNTA(F21:G21)&lt;2,"",SUMIFS('Barème scores'!$C$2:$C$50,'Barème scores'!$A$2:$A$50,"Q3",'Barème scores'!$B$2:$B$50,F21)+SUMIFS('Barème scores'!$C$2:$C$50,'Barème scores'!$A$2:$A$50,"Q4",'Barème scores'!$B$2:$B$50,G21))</f>
        <v/>
      </c>
      <c r="AD21" s="28" t="str">
        <f>IF(COUNTA(H21:I21)&lt;2,"",SUMIFS('Barème scores'!$C$2:$C$50,'Barème scores'!$A$2:$A$50,"Q5",'Barème scores'!$B$2:$B$50,H21)+SUMIFS('Barème scores'!$C$2:$C$50,'Barème scores'!$A$2:$A$50,"Q6",'Barème scores'!$B$2:$B$50,I21))</f>
        <v/>
      </c>
      <c r="AE21" s="28" t="str">
        <f>IF(COUNTA(J21:K21)&lt;2,"",SUMIFS('Barème scores'!$C$2:$C$50,'Barème scores'!$A$2:$A$50,"Q7",'Barème scores'!$B$2:$B$50,J21)+SUMIFS('Barème scores'!$C$2:$C$50,'Barème scores'!$A$2:$A$50,"Q8",'Barème scores'!$B$2:$B$50,K21))</f>
        <v/>
      </c>
      <c r="AF21" s="29" t="str">
        <f>IF(COUNTA(L21:N21)&lt;3,"",IF(AND(N21&lt;&gt;"Non / je ne sais pas",COUNTA(O21:Q21)&lt;3),"",SUMIFS('Barème scores'!$C$2:$C$50,'Barème scores'!$A$2:$A$50,"Q9",'Barème scores'!$B$2:$B$50,L21)+SUMIFS('Barème scores'!$C$2:$C$50,'Barème scores'!$A$2:$A$50,"Q10",'Barème scores'!$B$2:$B$50,M21)+SUMIFS('Barème scores'!$C$2:$C$50,'Barème scores'!$A$2:$A$50,"Q11",'Barème scores'!$B$2:$B$50,N21)+IF(N21="Non / je ne sais pas",3,IF(COUNTIF(O21:Q21,"Oui")&gt;=2,1,IF(COUNTIF(O21:Q21,"Oui")=1,2,3)))))</f>
        <v/>
      </c>
      <c r="AG21" s="29" t="str">
        <f>IF(R21="","",SUMIFS('Barème scores'!$C$2:$C$50,'Barème scores'!$A$2:$A$50,"Q13",'Barème scores'!$B$2:$B$50,R21))</f>
        <v/>
      </c>
      <c r="AH21" t="str">
        <f t="shared" si="0"/>
        <v/>
      </c>
    </row>
    <row r="22" spans="1:34" s="8" customFormat="1" ht="29.2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28" t="str">
        <f>IF(COUNTA(D22:E22)&lt;2,"",SUMIFS('Barème scores'!$C$2:$C$50,'Barème scores'!$A$2:$A$50,"Q1",'Barème scores'!$B$2:$B$50,D22)+SUMIFS('Barème scores'!$C$2:$C$50,'Barème scores'!$A$2:$A$50,"Q2",'Barème scores'!$B$2:$B$50,E22))</f>
        <v/>
      </c>
      <c r="AC22" s="28" t="str">
        <f>IF(COUNTA(F22:G22)&lt;2,"",SUMIFS('Barème scores'!$C$2:$C$50,'Barème scores'!$A$2:$A$50,"Q3",'Barème scores'!$B$2:$B$50,F22)+SUMIFS('Barème scores'!$C$2:$C$50,'Barème scores'!$A$2:$A$50,"Q4",'Barème scores'!$B$2:$B$50,G22))</f>
        <v/>
      </c>
      <c r="AD22" s="28" t="str">
        <f>IF(COUNTA(H22:I22)&lt;2,"",SUMIFS('Barème scores'!$C$2:$C$50,'Barème scores'!$A$2:$A$50,"Q5",'Barème scores'!$B$2:$B$50,H22)+SUMIFS('Barème scores'!$C$2:$C$50,'Barème scores'!$A$2:$A$50,"Q6",'Barème scores'!$B$2:$B$50,I22))</f>
        <v/>
      </c>
      <c r="AE22" s="28" t="str">
        <f>IF(COUNTA(J22:K22)&lt;2,"",SUMIFS('Barème scores'!$C$2:$C$50,'Barème scores'!$A$2:$A$50,"Q7",'Barème scores'!$B$2:$B$50,J22)+SUMIFS('Barème scores'!$C$2:$C$50,'Barème scores'!$A$2:$A$50,"Q8",'Barème scores'!$B$2:$B$50,K22))</f>
        <v/>
      </c>
      <c r="AF22" s="29" t="str">
        <f>IF(COUNTA(L22:N22)&lt;3,"",IF(AND(N22&lt;&gt;"Non / je ne sais pas",COUNTA(O22:Q22)&lt;3),"",SUMIFS('Barème scores'!$C$2:$C$50,'Barème scores'!$A$2:$A$50,"Q9",'Barème scores'!$B$2:$B$50,L22)+SUMIFS('Barème scores'!$C$2:$C$50,'Barème scores'!$A$2:$A$50,"Q10",'Barème scores'!$B$2:$B$50,M22)+SUMIFS('Barème scores'!$C$2:$C$50,'Barème scores'!$A$2:$A$50,"Q11",'Barème scores'!$B$2:$B$50,N22)+IF(N22="Non / je ne sais pas",3,IF(COUNTIF(O22:Q22,"Oui")&gt;=2,1,IF(COUNTIF(O22:Q22,"Oui")=1,2,3)))))</f>
        <v/>
      </c>
      <c r="AG22" s="29" t="str">
        <f>IF(R22="","",SUMIFS('Barème scores'!$C$2:$C$50,'Barème scores'!$A$2:$A$50,"Q13",'Barème scores'!$B$2:$B$50,R22))</f>
        <v/>
      </c>
      <c r="AH22" t="str">
        <f t="shared" si="0"/>
        <v/>
      </c>
    </row>
    <row r="23" spans="1:34" s="8" customFormat="1" ht="29.25" customHeight="1" x14ac:dyDescent="0.2">
      <c r="A23" s="116"/>
      <c r="B23" s="11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28" t="str">
        <f>IF(COUNTA(D23:E23)&lt;2,"",SUMIFS('Barème scores'!$C$2:$C$50,'Barème scores'!$A$2:$A$50,"Q1",'Barème scores'!$B$2:$B$50,D23)+SUMIFS('Barème scores'!$C$2:$C$50,'Barème scores'!$A$2:$A$50,"Q2",'Barème scores'!$B$2:$B$50,E23))</f>
        <v/>
      </c>
      <c r="AC23" s="28" t="str">
        <f>IF(COUNTA(F23:G23)&lt;2,"",SUMIFS('Barème scores'!$C$2:$C$50,'Barème scores'!$A$2:$A$50,"Q3",'Barème scores'!$B$2:$B$50,F23)+SUMIFS('Barème scores'!$C$2:$C$50,'Barème scores'!$A$2:$A$50,"Q4",'Barème scores'!$B$2:$B$50,G23))</f>
        <v/>
      </c>
      <c r="AD23" s="28" t="str">
        <f>IF(COUNTA(H23:I23)&lt;2,"",SUMIFS('Barème scores'!$C$2:$C$50,'Barème scores'!$A$2:$A$50,"Q5",'Barème scores'!$B$2:$B$50,H23)+SUMIFS('Barème scores'!$C$2:$C$50,'Barème scores'!$A$2:$A$50,"Q6",'Barème scores'!$B$2:$B$50,I23))</f>
        <v/>
      </c>
      <c r="AE23" s="28" t="str">
        <f>IF(COUNTA(J23:K23)&lt;2,"",SUMIFS('Barème scores'!$C$2:$C$50,'Barème scores'!$A$2:$A$50,"Q7",'Barème scores'!$B$2:$B$50,J23)+SUMIFS('Barème scores'!$C$2:$C$50,'Barème scores'!$A$2:$A$50,"Q8",'Barème scores'!$B$2:$B$50,K23))</f>
        <v/>
      </c>
      <c r="AF23" s="29" t="str">
        <f>IF(COUNTA(L23:N23)&lt;3,"",IF(AND(N23&lt;&gt;"Non / je ne sais pas",COUNTA(O23:Q23)&lt;3),"",SUMIFS('Barème scores'!$C$2:$C$50,'Barème scores'!$A$2:$A$50,"Q9",'Barème scores'!$B$2:$B$50,L23)+SUMIFS('Barème scores'!$C$2:$C$50,'Barème scores'!$A$2:$A$50,"Q10",'Barème scores'!$B$2:$B$50,M23)+SUMIFS('Barème scores'!$C$2:$C$50,'Barème scores'!$A$2:$A$50,"Q11",'Barème scores'!$B$2:$B$50,N23)+IF(N23="Non / je ne sais pas",3,IF(COUNTIF(O23:Q23,"Oui")&gt;=2,1,IF(COUNTIF(O23:Q23,"Oui")=1,2,3)))))</f>
        <v/>
      </c>
      <c r="AG23" s="29" t="str">
        <f>IF(R23="","",SUMIFS('Barème scores'!$C$2:$C$50,'Barème scores'!$A$2:$A$50,"Q13",'Barème scores'!$B$2:$B$50,R23))</f>
        <v/>
      </c>
      <c r="AH23" t="str">
        <f t="shared" si="0"/>
        <v/>
      </c>
    </row>
    <row r="24" spans="1:34" s="8" customFormat="1" ht="29.2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28" t="str">
        <f>IF(COUNTA(D24:E24)&lt;2,"",SUMIFS('Barème scores'!$C$2:$C$50,'Barème scores'!$A$2:$A$50,"Q1",'Barème scores'!$B$2:$B$50,D24)+SUMIFS('Barème scores'!$C$2:$C$50,'Barème scores'!$A$2:$A$50,"Q2",'Barème scores'!$B$2:$B$50,E24))</f>
        <v/>
      </c>
      <c r="AC24" s="28" t="str">
        <f>IF(COUNTA(F24:G24)&lt;2,"",SUMIFS('Barème scores'!$C$2:$C$50,'Barème scores'!$A$2:$A$50,"Q3",'Barème scores'!$B$2:$B$50,F24)+SUMIFS('Barème scores'!$C$2:$C$50,'Barème scores'!$A$2:$A$50,"Q4",'Barème scores'!$B$2:$B$50,G24))</f>
        <v/>
      </c>
      <c r="AD24" s="28" t="str">
        <f>IF(COUNTA(H24:I24)&lt;2,"",SUMIFS('Barème scores'!$C$2:$C$50,'Barème scores'!$A$2:$A$50,"Q5",'Barème scores'!$B$2:$B$50,H24)+SUMIFS('Barème scores'!$C$2:$C$50,'Barème scores'!$A$2:$A$50,"Q6",'Barème scores'!$B$2:$B$50,I24))</f>
        <v/>
      </c>
      <c r="AE24" s="28" t="str">
        <f>IF(COUNTA(J24:K24)&lt;2,"",SUMIFS('Barème scores'!$C$2:$C$50,'Barème scores'!$A$2:$A$50,"Q7",'Barème scores'!$B$2:$B$50,J24)+SUMIFS('Barème scores'!$C$2:$C$50,'Barème scores'!$A$2:$A$50,"Q8",'Barème scores'!$B$2:$B$50,K24))</f>
        <v/>
      </c>
      <c r="AF24" s="29" t="str">
        <f>IF(COUNTA(L24:N24)&lt;3,"",IF(AND(N24&lt;&gt;"Non / je ne sais pas",COUNTA(O24:Q24)&lt;3),"",SUMIFS('Barème scores'!$C$2:$C$50,'Barème scores'!$A$2:$A$50,"Q9",'Barème scores'!$B$2:$B$50,L24)+SUMIFS('Barème scores'!$C$2:$C$50,'Barème scores'!$A$2:$A$50,"Q10",'Barème scores'!$B$2:$B$50,M24)+SUMIFS('Barème scores'!$C$2:$C$50,'Barème scores'!$A$2:$A$50,"Q11",'Barème scores'!$B$2:$B$50,N24)+IF(N24="Non / je ne sais pas",3,IF(COUNTIF(O24:Q24,"Oui")&gt;=2,1,IF(COUNTIF(O24:Q24,"Oui")=1,2,3)))))</f>
        <v/>
      </c>
      <c r="AG24" s="29" t="str">
        <f>IF(R24="","",SUMIFS('Barème scores'!$C$2:$C$50,'Barème scores'!$A$2:$A$50,"Q13",'Barème scores'!$B$2:$B$50,R24))</f>
        <v/>
      </c>
      <c r="AH24" t="str">
        <f t="shared" si="0"/>
        <v/>
      </c>
    </row>
    <row r="25" spans="1:34" s="8" customFormat="1" ht="29.2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28" t="str">
        <f>IF(COUNTA(D25:E25)&lt;2,"",SUMIFS('Barème scores'!$C$2:$C$50,'Barème scores'!$A$2:$A$50,"Q1",'Barème scores'!$B$2:$B$50,D25)+SUMIFS('Barème scores'!$C$2:$C$50,'Barème scores'!$A$2:$A$50,"Q2",'Barème scores'!$B$2:$B$50,E25))</f>
        <v/>
      </c>
      <c r="AC25" s="28" t="str">
        <f>IF(COUNTA(F25:G25)&lt;2,"",SUMIFS('Barème scores'!$C$2:$C$50,'Barème scores'!$A$2:$A$50,"Q3",'Barème scores'!$B$2:$B$50,F25)+SUMIFS('Barème scores'!$C$2:$C$50,'Barème scores'!$A$2:$A$50,"Q4",'Barème scores'!$B$2:$B$50,G25))</f>
        <v/>
      </c>
      <c r="AD25" s="28" t="str">
        <f>IF(COUNTA(H25:I25)&lt;2,"",SUMIFS('Barème scores'!$C$2:$C$50,'Barème scores'!$A$2:$A$50,"Q5",'Barème scores'!$B$2:$B$50,H25)+SUMIFS('Barème scores'!$C$2:$C$50,'Barème scores'!$A$2:$A$50,"Q6",'Barème scores'!$B$2:$B$50,I25))</f>
        <v/>
      </c>
      <c r="AE25" s="28" t="str">
        <f>IF(COUNTA(J25:K25)&lt;2,"",SUMIFS('Barème scores'!$C$2:$C$50,'Barème scores'!$A$2:$A$50,"Q7",'Barème scores'!$B$2:$B$50,J25)+SUMIFS('Barème scores'!$C$2:$C$50,'Barème scores'!$A$2:$A$50,"Q8",'Barème scores'!$B$2:$B$50,K25))</f>
        <v/>
      </c>
      <c r="AF25" s="29" t="str">
        <f>IF(COUNTA(L25:N25)&lt;3,"",IF(AND(N25&lt;&gt;"Non / je ne sais pas",COUNTA(O25:Q25)&lt;3),"",SUMIFS('Barème scores'!$C$2:$C$50,'Barème scores'!$A$2:$A$50,"Q9",'Barème scores'!$B$2:$B$50,L25)+SUMIFS('Barème scores'!$C$2:$C$50,'Barème scores'!$A$2:$A$50,"Q10",'Barème scores'!$B$2:$B$50,M25)+SUMIFS('Barème scores'!$C$2:$C$50,'Barème scores'!$A$2:$A$50,"Q11",'Barème scores'!$B$2:$B$50,N25)+IF(N25="Non / je ne sais pas",3,IF(COUNTIF(O25:Q25,"Oui")&gt;=2,1,IF(COUNTIF(O25:Q25,"Oui")=1,2,3)))))</f>
        <v/>
      </c>
      <c r="AG25" s="29" t="str">
        <f>IF(R25="","",SUMIFS('Barème scores'!$C$2:$C$50,'Barème scores'!$A$2:$A$50,"Q13",'Barème scores'!$B$2:$B$50,R25))</f>
        <v/>
      </c>
      <c r="AH25" t="str">
        <f t="shared" si="0"/>
        <v/>
      </c>
    </row>
    <row r="26" spans="1:34" s="8" customFormat="1" ht="29.2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28" t="str">
        <f>IF(COUNTA(D26:E26)&lt;2,"",SUMIFS('Barème scores'!$C$2:$C$50,'Barème scores'!$A$2:$A$50,"Q1",'Barème scores'!$B$2:$B$50,D26)+SUMIFS('Barème scores'!$C$2:$C$50,'Barème scores'!$A$2:$A$50,"Q2",'Barème scores'!$B$2:$B$50,E26))</f>
        <v/>
      </c>
      <c r="AC26" s="28" t="str">
        <f>IF(COUNTA(F26:G26)&lt;2,"",SUMIFS('Barème scores'!$C$2:$C$50,'Barème scores'!$A$2:$A$50,"Q3",'Barème scores'!$B$2:$B$50,F26)+SUMIFS('Barème scores'!$C$2:$C$50,'Barème scores'!$A$2:$A$50,"Q4",'Barème scores'!$B$2:$B$50,G26))</f>
        <v/>
      </c>
      <c r="AD26" s="28" t="str">
        <f>IF(COUNTA(H26:I26)&lt;2,"",SUMIFS('Barème scores'!$C$2:$C$50,'Barème scores'!$A$2:$A$50,"Q5",'Barème scores'!$B$2:$B$50,H26)+SUMIFS('Barème scores'!$C$2:$C$50,'Barème scores'!$A$2:$A$50,"Q6",'Barème scores'!$B$2:$B$50,I26))</f>
        <v/>
      </c>
      <c r="AE26" s="28" t="str">
        <f>IF(COUNTA(J26:K26)&lt;2,"",SUMIFS('Barème scores'!$C$2:$C$50,'Barème scores'!$A$2:$A$50,"Q7",'Barème scores'!$B$2:$B$50,J26)+SUMIFS('Barème scores'!$C$2:$C$50,'Barème scores'!$A$2:$A$50,"Q8",'Barème scores'!$B$2:$B$50,K26))</f>
        <v/>
      </c>
      <c r="AF26" s="29" t="str">
        <f>IF(COUNTA(L26:N26)&lt;3,"",IF(AND(N26&lt;&gt;"Non / je ne sais pas",COUNTA(O26:Q26)&lt;3),"",SUMIFS('Barème scores'!$C$2:$C$50,'Barème scores'!$A$2:$A$50,"Q9",'Barème scores'!$B$2:$B$50,L26)+SUMIFS('Barème scores'!$C$2:$C$50,'Barème scores'!$A$2:$A$50,"Q10",'Barème scores'!$B$2:$B$50,M26)+SUMIFS('Barème scores'!$C$2:$C$50,'Barème scores'!$A$2:$A$50,"Q11",'Barème scores'!$B$2:$B$50,N26)+IF(N26="Non / je ne sais pas",3,IF(COUNTIF(O26:Q26,"Oui")&gt;=2,1,IF(COUNTIF(O26:Q26,"Oui")=1,2,3)))))</f>
        <v/>
      </c>
      <c r="AG26" s="29" t="str">
        <f>IF(R26="","",SUMIFS('Barème scores'!$C$2:$C$50,'Barème scores'!$A$2:$A$50,"Q13",'Barème scores'!$B$2:$B$50,R26))</f>
        <v/>
      </c>
      <c r="AH26" t="str">
        <f t="shared" si="0"/>
        <v/>
      </c>
    </row>
    <row r="27" spans="1:34" s="8" customFormat="1" ht="29.2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28" t="str">
        <f>IF(COUNTA(D27:E27)&lt;2,"",SUMIFS('Barème scores'!$C$2:$C$50,'Barème scores'!$A$2:$A$50,"Q1",'Barème scores'!$B$2:$B$50,D27)+SUMIFS('Barème scores'!$C$2:$C$50,'Barème scores'!$A$2:$A$50,"Q2",'Barème scores'!$B$2:$B$50,E27))</f>
        <v/>
      </c>
      <c r="AC27" s="28" t="str">
        <f>IF(COUNTA(F27:G27)&lt;2,"",SUMIFS('Barème scores'!$C$2:$C$50,'Barème scores'!$A$2:$A$50,"Q3",'Barème scores'!$B$2:$B$50,F27)+SUMIFS('Barème scores'!$C$2:$C$50,'Barème scores'!$A$2:$A$50,"Q4",'Barème scores'!$B$2:$B$50,G27))</f>
        <v/>
      </c>
      <c r="AD27" s="28" t="str">
        <f>IF(COUNTA(H27:I27)&lt;2,"",SUMIFS('Barème scores'!$C$2:$C$50,'Barème scores'!$A$2:$A$50,"Q5",'Barème scores'!$B$2:$B$50,H27)+SUMIFS('Barème scores'!$C$2:$C$50,'Barème scores'!$A$2:$A$50,"Q6",'Barème scores'!$B$2:$B$50,I27))</f>
        <v/>
      </c>
      <c r="AE27" s="28" t="str">
        <f>IF(COUNTA(J27:K27)&lt;2,"",SUMIFS('Barème scores'!$C$2:$C$50,'Barème scores'!$A$2:$A$50,"Q7",'Barème scores'!$B$2:$B$50,J27)+SUMIFS('Barème scores'!$C$2:$C$50,'Barème scores'!$A$2:$A$50,"Q8",'Barème scores'!$B$2:$B$50,K27))</f>
        <v/>
      </c>
      <c r="AF27" s="29" t="str">
        <f>IF(COUNTA(L27:N27)&lt;3,"",IF(AND(N27&lt;&gt;"Non / je ne sais pas",COUNTA(O27:Q27)&lt;3),"",SUMIFS('Barème scores'!$C$2:$C$50,'Barème scores'!$A$2:$A$50,"Q9",'Barème scores'!$B$2:$B$50,L27)+SUMIFS('Barème scores'!$C$2:$C$50,'Barème scores'!$A$2:$A$50,"Q10",'Barème scores'!$B$2:$B$50,M27)+SUMIFS('Barème scores'!$C$2:$C$50,'Barème scores'!$A$2:$A$50,"Q11",'Barème scores'!$B$2:$B$50,N27)+IF(N27="Non / je ne sais pas",3,IF(COUNTIF(O27:Q27,"Oui")&gt;=2,1,IF(COUNTIF(O27:Q27,"Oui")=1,2,3)))))</f>
        <v/>
      </c>
      <c r="AG27" s="29" t="str">
        <f>IF(R27="","",SUMIFS('Barème scores'!$C$2:$C$50,'Barème scores'!$A$2:$A$50,"Q13",'Barème scores'!$B$2:$B$50,R27))</f>
        <v/>
      </c>
      <c r="AH27" t="str">
        <f t="shared" si="0"/>
        <v/>
      </c>
    </row>
    <row r="28" spans="1:34" s="8" customFormat="1" ht="29.2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28" t="str">
        <f>IF(COUNTA(D28:E28)&lt;2,"",SUMIFS('Barème scores'!$C$2:$C$50,'Barème scores'!$A$2:$A$50,"Q1",'Barème scores'!$B$2:$B$50,D28)+SUMIFS('Barème scores'!$C$2:$C$50,'Barème scores'!$A$2:$A$50,"Q2",'Barème scores'!$B$2:$B$50,E28))</f>
        <v/>
      </c>
      <c r="AC28" s="28" t="str">
        <f>IF(COUNTA(F28:G28)&lt;2,"",SUMIFS('Barème scores'!$C$2:$C$50,'Barème scores'!$A$2:$A$50,"Q3",'Barème scores'!$B$2:$B$50,F28)+SUMIFS('Barème scores'!$C$2:$C$50,'Barème scores'!$A$2:$A$50,"Q4",'Barème scores'!$B$2:$B$50,G28))</f>
        <v/>
      </c>
      <c r="AD28" s="28" t="str">
        <f>IF(COUNTA(H28:I28)&lt;2,"",SUMIFS('Barème scores'!$C$2:$C$50,'Barème scores'!$A$2:$A$50,"Q5",'Barème scores'!$B$2:$B$50,H28)+SUMIFS('Barème scores'!$C$2:$C$50,'Barème scores'!$A$2:$A$50,"Q6",'Barème scores'!$B$2:$B$50,I28))</f>
        <v/>
      </c>
      <c r="AE28" s="28" t="str">
        <f>IF(COUNTA(J28:K28)&lt;2,"",SUMIFS('Barème scores'!$C$2:$C$50,'Barème scores'!$A$2:$A$50,"Q7",'Barème scores'!$B$2:$B$50,J28)+SUMIFS('Barème scores'!$C$2:$C$50,'Barème scores'!$A$2:$A$50,"Q8",'Barème scores'!$B$2:$B$50,K28))</f>
        <v/>
      </c>
      <c r="AF28" s="29" t="str">
        <f>IF(COUNTA(L28:N28)&lt;3,"",IF(AND(N28&lt;&gt;"Non / je ne sais pas",COUNTA(O28:Q28)&lt;3),"",SUMIFS('Barème scores'!$C$2:$C$50,'Barème scores'!$A$2:$A$50,"Q9",'Barème scores'!$B$2:$B$50,L28)+SUMIFS('Barème scores'!$C$2:$C$50,'Barème scores'!$A$2:$A$50,"Q10",'Barème scores'!$B$2:$B$50,M28)+SUMIFS('Barème scores'!$C$2:$C$50,'Barème scores'!$A$2:$A$50,"Q11",'Barème scores'!$B$2:$B$50,N28)+IF(N28="Non / je ne sais pas",3,IF(COUNTIF(O28:Q28,"Oui")&gt;=2,1,IF(COUNTIF(O28:Q28,"Oui")=1,2,3)))))</f>
        <v/>
      </c>
      <c r="AG28" s="29" t="str">
        <f>IF(R28="","",SUMIFS('Barème scores'!$C$2:$C$50,'Barème scores'!$A$2:$A$50,"Q13",'Barème scores'!$B$2:$B$50,R28))</f>
        <v/>
      </c>
      <c r="AH28" t="str">
        <f t="shared" si="0"/>
        <v/>
      </c>
    </row>
    <row r="29" spans="1:34" s="8" customFormat="1" ht="29.2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28" t="str">
        <f>IF(COUNTA(D29:E29)&lt;2,"",SUMIFS('Barème scores'!$C$2:$C$50,'Barème scores'!$A$2:$A$50,"Q1",'Barème scores'!$B$2:$B$50,D29)+SUMIFS('Barème scores'!$C$2:$C$50,'Barème scores'!$A$2:$A$50,"Q2",'Barème scores'!$B$2:$B$50,E29))</f>
        <v/>
      </c>
      <c r="AC29" s="28" t="str">
        <f>IF(COUNTA(F29:G29)&lt;2,"",SUMIFS('Barème scores'!$C$2:$C$50,'Barème scores'!$A$2:$A$50,"Q3",'Barème scores'!$B$2:$B$50,F29)+SUMIFS('Barème scores'!$C$2:$C$50,'Barème scores'!$A$2:$A$50,"Q4",'Barème scores'!$B$2:$B$50,G29))</f>
        <v/>
      </c>
      <c r="AD29" s="28" t="str">
        <f>IF(COUNTA(H29:I29)&lt;2,"",SUMIFS('Barème scores'!$C$2:$C$50,'Barème scores'!$A$2:$A$50,"Q5",'Barème scores'!$B$2:$B$50,H29)+SUMIFS('Barème scores'!$C$2:$C$50,'Barème scores'!$A$2:$A$50,"Q6",'Barème scores'!$B$2:$B$50,I29))</f>
        <v/>
      </c>
      <c r="AE29" s="28" t="str">
        <f>IF(COUNTA(J29:K29)&lt;2,"",SUMIFS('Barème scores'!$C$2:$C$50,'Barème scores'!$A$2:$A$50,"Q7",'Barème scores'!$B$2:$B$50,J29)+SUMIFS('Barème scores'!$C$2:$C$50,'Barème scores'!$A$2:$A$50,"Q8",'Barème scores'!$B$2:$B$50,K29))</f>
        <v/>
      </c>
      <c r="AF29" s="29" t="str">
        <f>IF(COUNTA(L29:N29)&lt;3,"",IF(AND(N29&lt;&gt;"Non / je ne sais pas",COUNTA(O29:Q29)&lt;3),"",SUMIFS('Barème scores'!$C$2:$C$50,'Barème scores'!$A$2:$A$50,"Q9",'Barème scores'!$B$2:$B$50,L29)+SUMIFS('Barème scores'!$C$2:$C$50,'Barème scores'!$A$2:$A$50,"Q10",'Barème scores'!$B$2:$B$50,M29)+SUMIFS('Barème scores'!$C$2:$C$50,'Barème scores'!$A$2:$A$50,"Q11",'Barème scores'!$B$2:$B$50,N29)+IF(N29="Non / je ne sais pas",3,IF(COUNTIF(O29:Q29,"Oui")&gt;=2,1,IF(COUNTIF(O29:Q29,"Oui")=1,2,3)))))</f>
        <v/>
      </c>
      <c r="AG29" s="29" t="str">
        <f>IF(R29="","",SUMIFS('Barème scores'!$C$2:$C$50,'Barème scores'!$A$2:$A$50,"Q13",'Barème scores'!$B$2:$B$50,R29))</f>
        <v/>
      </c>
      <c r="AH29" t="str">
        <f t="shared" si="0"/>
        <v/>
      </c>
    </row>
    <row r="30" spans="1:34" s="8" customFormat="1" ht="29.2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28" t="str">
        <f>IF(COUNTA(D30:E30)&lt;2,"",SUMIFS('Barème scores'!$C$2:$C$50,'Barème scores'!$A$2:$A$50,"Q1",'Barème scores'!$B$2:$B$50,D30)+SUMIFS('Barème scores'!$C$2:$C$50,'Barème scores'!$A$2:$A$50,"Q2",'Barème scores'!$B$2:$B$50,E30))</f>
        <v/>
      </c>
      <c r="AC30" s="28" t="str">
        <f>IF(COUNTA(F30:G30)&lt;2,"",SUMIFS('Barème scores'!$C$2:$C$50,'Barème scores'!$A$2:$A$50,"Q3",'Barème scores'!$B$2:$B$50,F30)+SUMIFS('Barème scores'!$C$2:$C$50,'Barème scores'!$A$2:$A$50,"Q4",'Barème scores'!$B$2:$B$50,G30))</f>
        <v/>
      </c>
      <c r="AD30" s="28" t="str">
        <f>IF(COUNTA(H30:I30)&lt;2,"",SUMIFS('Barème scores'!$C$2:$C$50,'Barème scores'!$A$2:$A$50,"Q5",'Barème scores'!$B$2:$B$50,H30)+SUMIFS('Barème scores'!$C$2:$C$50,'Barème scores'!$A$2:$A$50,"Q6",'Barème scores'!$B$2:$B$50,I30))</f>
        <v/>
      </c>
      <c r="AE30" s="28" t="str">
        <f>IF(COUNTA(J30:K30)&lt;2,"",SUMIFS('Barème scores'!$C$2:$C$50,'Barème scores'!$A$2:$A$50,"Q7",'Barème scores'!$B$2:$B$50,J30)+SUMIFS('Barème scores'!$C$2:$C$50,'Barème scores'!$A$2:$A$50,"Q8",'Barème scores'!$B$2:$B$50,K30))</f>
        <v/>
      </c>
      <c r="AF30" s="29" t="str">
        <f>IF(COUNTA(L30:N30)&lt;3,"",IF(AND(N30&lt;&gt;"Non / je ne sais pas",COUNTA(O30:Q30)&lt;3),"",SUMIFS('Barème scores'!$C$2:$C$50,'Barème scores'!$A$2:$A$50,"Q9",'Barème scores'!$B$2:$B$50,L30)+SUMIFS('Barème scores'!$C$2:$C$50,'Barème scores'!$A$2:$A$50,"Q10",'Barème scores'!$B$2:$B$50,M30)+SUMIFS('Barème scores'!$C$2:$C$50,'Barème scores'!$A$2:$A$50,"Q11",'Barème scores'!$B$2:$B$50,N30)+IF(N30="Non / je ne sais pas",3,IF(COUNTIF(O30:Q30,"Oui")&gt;=2,1,IF(COUNTIF(O30:Q30,"Oui")=1,2,3)))))</f>
        <v/>
      </c>
      <c r="AG30" s="29" t="str">
        <f>IF(R30="","",SUMIFS('Barème scores'!$C$2:$C$50,'Barème scores'!$A$2:$A$50,"Q13",'Barème scores'!$B$2:$B$50,R30))</f>
        <v/>
      </c>
      <c r="AH30" t="str">
        <f t="shared" si="0"/>
        <v/>
      </c>
    </row>
    <row r="31" spans="1:34" s="8" customFormat="1" ht="29.2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28" t="str">
        <f>IF(COUNTA(D31:E31)&lt;2,"",SUMIFS('Barème scores'!$C$2:$C$50,'Barème scores'!$A$2:$A$50,"Q1",'Barème scores'!$B$2:$B$50,D31)+SUMIFS('Barème scores'!$C$2:$C$50,'Barème scores'!$A$2:$A$50,"Q2",'Barème scores'!$B$2:$B$50,E31))</f>
        <v/>
      </c>
      <c r="AC31" s="28" t="str">
        <f>IF(COUNTA(F31:G31)&lt;2,"",SUMIFS('Barème scores'!$C$2:$C$50,'Barème scores'!$A$2:$A$50,"Q3",'Barème scores'!$B$2:$B$50,F31)+SUMIFS('Barème scores'!$C$2:$C$50,'Barème scores'!$A$2:$A$50,"Q4",'Barème scores'!$B$2:$B$50,G31))</f>
        <v/>
      </c>
      <c r="AD31" s="28" t="str">
        <f>IF(COUNTA(H31:I31)&lt;2,"",SUMIFS('Barème scores'!$C$2:$C$50,'Barème scores'!$A$2:$A$50,"Q5",'Barème scores'!$B$2:$B$50,H31)+SUMIFS('Barème scores'!$C$2:$C$50,'Barème scores'!$A$2:$A$50,"Q6",'Barème scores'!$B$2:$B$50,I31))</f>
        <v/>
      </c>
      <c r="AE31" s="28" t="str">
        <f>IF(COUNTA(J31:K31)&lt;2,"",SUMIFS('Barème scores'!$C$2:$C$50,'Barème scores'!$A$2:$A$50,"Q7",'Barème scores'!$B$2:$B$50,J31)+SUMIFS('Barème scores'!$C$2:$C$50,'Barème scores'!$A$2:$A$50,"Q8",'Barème scores'!$B$2:$B$50,K31))</f>
        <v/>
      </c>
      <c r="AF31" s="29" t="str">
        <f>IF(COUNTA(L31:N31)&lt;3,"",IF(AND(N31&lt;&gt;"Non / je ne sais pas",COUNTA(O31:Q31)&lt;3),"",SUMIFS('Barème scores'!$C$2:$C$50,'Barème scores'!$A$2:$A$50,"Q9",'Barème scores'!$B$2:$B$50,L31)+SUMIFS('Barème scores'!$C$2:$C$50,'Barème scores'!$A$2:$A$50,"Q10",'Barème scores'!$B$2:$B$50,M31)+SUMIFS('Barème scores'!$C$2:$C$50,'Barème scores'!$A$2:$A$50,"Q11",'Barème scores'!$B$2:$B$50,N31)+IF(N31="Non / je ne sais pas",3,IF(COUNTIF(O31:Q31,"Oui")&gt;=2,1,IF(COUNTIF(O31:Q31,"Oui")=1,2,3)))))</f>
        <v/>
      </c>
      <c r="AG31" s="29" t="str">
        <f>IF(R31="","",SUMIFS('Barème scores'!$C$2:$C$50,'Barème scores'!$A$2:$A$50,"Q13",'Barème scores'!$B$2:$B$50,R31))</f>
        <v/>
      </c>
      <c r="AH31" t="str">
        <f t="shared" si="0"/>
        <v/>
      </c>
    </row>
    <row r="32" spans="1:34" s="8" customFormat="1" ht="29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28" t="str">
        <f>IF(COUNTA(D32:E32)&lt;2,"",SUMIFS('Barème scores'!$C$2:$C$50,'Barème scores'!$A$2:$A$50,"Q1",'Barème scores'!$B$2:$B$50,D32)+SUMIFS('Barème scores'!$C$2:$C$50,'Barème scores'!$A$2:$A$50,"Q2",'Barème scores'!$B$2:$B$50,E32))</f>
        <v/>
      </c>
      <c r="AC32" s="28" t="str">
        <f>IF(COUNTA(F32:G32)&lt;2,"",SUMIFS('Barème scores'!$C$2:$C$50,'Barème scores'!$A$2:$A$50,"Q3",'Barème scores'!$B$2:$B$50,F32)+SUMIFS('Barème scores'!$C$2:$C$50,'Barème scores'!$A$2:$A$50,"Q4",'Barème scores'!$B$2:$B$50,G32))</f>
        <v/>
      </c>
      <c r="AD32" s="28" t="str">
        <f>IF(COUNTA(H32:I32)&lt;2,"",SUMIFS('Barème scores'!$C$2:$C$50,'Barème scores'!$A$2:$A$50,"Q5",'Barème scores'!$B$2:$B$50,H32)+SUMIFS('Barème scores'!$C$2:$C$50,'Barème scores'!$A$2:$A$50,"Q6",'Barème scores'!$B$2:$B$50,I32))</f>
        <v/>
      </c>
      <c r="AE32" s="28" t="str">
        <f>IF(COUNTA(J32:K32)&lt;2,"",SUMIFS('Barème scores'!$C$2:$C$50,'Barème scores'!$A$2:$A$50,"Q7",'Barème scores'!$B$2:$B$50,J32)+SUMIFS('Barème scores'!$C$2:$C$50,'Barème scores'!$A$2:$A$50,"Q8",'Barème scores'!$B$2:$B$50,K32))</f>
        <v/>
      </c>
      <c r="AF32" s="29" t="str">
        <f>IF(COUNTA(L32:N32)&lt;3,"",IF(AND(N32&lt;&gt;"Non / je ne sais pas",COUNTA(O32:Q32)&lt;3),"",SUMIFS('Barème scores'!$C$2:$C$50,'Barème scores'!$A$2:$A$50,"Q9",'Barème scores'!$B$2:$B$50,L32)+SUMIFS('Barème scores'!$C$2:$C$50,'Barème scores'!$A$2:$A$50,"Q10",'Barème scores'!$B$2:$B$50,M32)+SUMIFS('Barème scores'!$C$2:$C$50,'Barème scores'!$A$2:$A$50,"Q11",'Barème scores'!$B$2:$B$50,N32)+IF(N32="Non / je ne sais pas",3,IF(COUNTIF(O32:Q32,"Oui")&gt;=2,1,IF(COUNTIF(O32:Q32,"Oui")=1,2,3)))))</f>
        <v/>
      </c>
      <c r="AG32" s="29" t="str">
        <f>IF(R32="","",SUMIFS('Barème scores'!$C$2:$C$50,'Barème scores'!$A$2:$A$50,"Q13",'Barème scores'!$B$2:$B$50,R32))</f>
        <v/>
      </c>
      <c r="AH32" t="str">
        <f t="shared" si="0"/>
        <v/>
      </c>
    </row>
    <row r="33" spans="1:34" s="8" customFormat="1" ht="29.2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28" t="str">
        <f>IF(COUNTA(D33:E33)&lt;2,"",SUMIFS('Barème scores'!$C$2:$C$50,'Barème scores'!$A$2:$A$50,"Q1",'Barème scores'!$B$2:$B$50,D33)+SUMIFS('Barème scores'!$C$2:$C$50,'Barème scores'!$A$2:$A$50,"Q2",'Barème scores'!$B$2:$B$50,E33))</f>
        <v/>
      </c>
      <c r="AC33" s="28" t="str">
        <f>IF(COUNTA(F33:G33)&lt;2,"",SUMIFS('Barème scores'!$C$2:$C$50,'Barème scores'!$A$2:$A$50,"Q3",'Barème scores'!$B$2:$B$50,F33)+SUMIFS('Barème scores'!$C$2:$C$50,'Barème scores'!$A$2:$A$50,"Q4",'Barème scores'!$B$2:$B$50,G33))</f>
        <v/>
      </c>
      <c r="AD33" s="28" t="str">
        <f>IF(COUNTA(H33:I33)&lt;2,"",SUMIFS('Barème scores'!$C$2:$C$50,'Barème scores'!$A$2:$A$50,"Q5",'Barème scores'!$B$2:$B$50,H33)+SUMIFS('Barème scores'!$C$2:$C$50,'Barème scores'!$A$2:$A$50,"Q6",'Barème scores'!$B$2:$B$50,I33))</f>
        <v/>
      </c>
      <c r="AE33" s="28" t="str">
        <f>IF(COUNTA(J33:K33)&lt;2,"",SUMIFS('Barème scores'!$C$2:$C$50,'Barème scores'!$A$2:$A$50,"Q7",'Barème scores'!$B$2:$B$50,J33)+SUMIFS('Barème scores'!$C$2:$C$50,'Barème scores'!$A$2:$A$50,"Q8",'Barème scores'!$B$2:$B$50,K33))</f>
        <v/>
      </c>
      <c r="AF33" s="29" t="str">
        <f>IF(COUNTA(L33:N33)&lt;3,"",IF(AND(N33&lt;&gt;"Non / je ne sais pas",COUNTA(O33:Q33)&lt;3),"",SUMIFS('Barème scores'!$C$2:$C$50,'Barème scores'!$A$2:$A$50,"Q9",'Barème scores'!$B$2:$B$50,L33)+SUMIFS('Barème scores'!$C$2:$C$50,'Barème scores'!$A$2:$A$50,"Q10",'Barème scores'!$B$2:$B$50,M33)+SUMIFS('Barème scores'!$C$2:$C$50,'Barème scores'!$A$2:$A$50,"Q11",'Barème scores'!$B$2:$B$50,N33)+IF(N33="Non / je ne sais pas",3,IF(COUNTIF(O33:Q33,"Oui")&gt;=2,1,IF(COUNTIF(O33:Q33,"Oui")=1,2,3)))))</f>
        <v/>
      </c>
      <c r="AG33" s="29" t="str">
        <f>IF(R33="","",SUMIFS('Barème scores'!$C$2:$C$50,'Barème scores'!$A$2:$A$50,"Q13",'Barème scores'!$B$2:$B$50,R33))</f>
        <v/>
      </c>
      <c r="AH33" t="str">
        <f t="shared" si="0"/>
        <v/>
      </c>
    </row>
    <row r="34" spans="1:34" s="8" customFormat="1" ht="29.2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28" t="str">
        <f>IF(COUNTA(D34:E34)&lt;2,"",SUMIFS('Barème scores'!$C$2:$C$50,'Barème scores'!$A$2:$A$50,"Q1",'Barème scores'!$B$2:$B$50,D34)+SUMIFS('Barème scores'!$C$2:$C$50,'Barème scores'!$A$2:$A$50,"Q2",'Barème scores'!$B$2:$B$50,E34))</f>
        <v/>
      </c>
      <c r="AC34" s="28" t="str">
        <f>IF(COUNTA(F34:G34)&lt;2,"",SUMIFS('Barème scores'!$C$2:$C$50,'Barème scores'!$A$2:$A$50,"Q3",'Barème scores'!$B$2:$B$50,F34)+SUMIFS('Barème scores'!$C$2:$C$50,'Barème scores'!$A$2:$A$50,"Q4",'Barème scores'!$B$2:$B$50,G34))</f>
        <v/>
      </c>
      <c r="AD34" s="28" t="str">
        <f>IF(COUNTA(H34:I34)&lt;2,"",SUMIFS('Barème scores'!$C$2:$C$50,'Barème scores'!$A$2:$A$50,"Q5",'Barème scores'!$B$2:$B$50,H34)+SUMIFS('Barème scores'!$C$2:$C$50,'Barème scores'!$A$2:$A$50,"Q6",'Barème scores'!$B$2:$B$50,I34))</f>
        <v/>
      </c>
      <c r="AE34" s="28" t="str">
        <f>IF(COUNTA(J34:K34)&lt;2,"",SUMIFS('Barème scores'!$C$2:$C$50,'Barème scores'!$A$2:$A$50,"Q7",'Barème scores'!$B$2:$B$50,J34)+SUMIFS('Barème scores'!$C$2:$C$50,'Barème scores'!$A$2:$A$50,"Q8",'Barème scores'!$B$2:$B$50,K34))</f>
        <v/>
      </c>
      <c r="AF34" s="29" t="str">
        <f>IF(COUNTA(L34:N34)&lt;3,"",IF(AND(N34&lt;&gt;"Non / je ne sais pas",COUNTA(O34:Q34)&lt;3),"",SUMIFS('Barème scores'!$C$2:$C$50,'Barème scores'!$A$2:$A$50,"Q9",'Barème scores'!$B$2:$B$50,L34)+SUMIFS('Barème scores'!$C$2:$C$50,'Barème scores'!$A$2:$A$50,"Q10",'Barème scores'!$B$2:$B$50,M34)+SUMIFS('Barème scores'!$C$2:$C$50,'Barème scores'!$A$2:$A$50,"Q11",'Barème scores'!$B$2:$B$50,N34)+IF(N34="Non / je ne sais pas",3,IF(COUNTIF(O34:Q34,"Oui")&gt;=2,1,IF(COUNTIF(O34:Q34,"Oui")=1,2,3)))))</f>
        <v/>
      </c>
      <c r="AG34" s="29" t="str">
        <f>IF(R34="","",SUMIFS('Barème scores'!$C$2:$C$50,'Barème scores'!$A$2:$A$50,"Q13",'Barème scores'!$B$2:$B$50,R34))</f>
        <v/>
      </c>
      <c r="AH34" t="str">
        <f t="shared" si="0"/>
        <v/>
      </c>
    </row>
    <row r="35" spans="1:34" s="8" customFormat="1" ht="29.2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28" t="str">
        <f>IF(COUNTA(D35:E35)&lt;2,"",SUMIFS('Barème scores'!$C$2:$C$50,'Barème scores'!$A$2:$A$50,"Q1",'Barème scores'!$B$2:$B$50,D35)+SUMIFS('Barème scores'!$C$2:$C$50,'Barème scores'!$A$2:$A$50,"Q2",'Barème scores'!$B$2:$B$50,E35))</f>
        <v/>
      </c>
      <c r="AC35" s="28" t="str">
        <f>IF(COUNTA(F35:G35)&lt;2,"",SUMIFS('Barème scores'!$C$2:$C$50,'Barème scores'!$A$2:$A$50,"Q3",'Barème scores'!$B$2:$B$50,F35)+SUMIFS('Barème scores'!$C$2:$C$50,'Barème scores'!$A$2:$A$50,"Q4",'Barème scores'!$B$2:$B$50,G35))</f>
        <v/>
      </c>
      <c r="AD35" s="28" t="str">
        <f>IF(COUNTA(H35:I35)&lt;2,"",SUMIFS('Barème scores'!$C$2:$C$50,'Barème scores'!$A$2:$A$50,"Q5",'Barème scores'!$B$2:$B$50,H35)+SUMIFS('Barème scores'!$C$2:$C$50,'Barème scores'!$A$2:$A$50,"Q6",'Barème scores'!$B$2:$B$50,I35))</f>
        <v/>
      </c>
      <c r="AE35" s="28" t="str">
        <f>IF(COUNTA(J35:K35)&lt;2,"",SUMIFS('Barème scores'!$C$2:$C$50,'Barème scores'!$A$2:$A$50,"Q7",'Barème scores'!$B$2:$B$50,J35)+SUMIFS('Barème scores'!$C$2:$C$50,'Barème scores'!$A$2:$A$50,"Q8",'Barème scores'!$B$2:$B$50,K35))</f>
        <v/>
      </c>
      <c r="AF35" s="29" t="str">
        <f>IF(COUNTA(L35:N35)&lt;3,"",IF(AND(N35&lt;&gt;"Non / je ne sais pas",COUNTA(O35:Q35)&lt;3),"",SUMIFS('Barème scores'!$C$2:$C$50,'Barème scores'!$A$2:$A$50,"Q9",'Barème scores'!$B$2:$B$50,L35)+SUMIFS('Barème scores'!$C$2:$C$50,'Barème scores'!$A$2:$A$50,"Q10",'Barème scores'!$B$2:$B$50,M35)+SUMIFS('Barème scores'!$C$2:$C$50,'Barème scores'!$A$2:$A$50,"Q11",'Barème scores'!$B$2:$B$50,N35)+IF(N35="Non / je ne sais pas",3,IF(COUNTIF(O35:Q35,"Oui")&gt;=2,1,IF(COUNTIF(O35:Q35,"Oui")=1,2,3)))))</f>
        <v/>
      </c>
      <c r="AG35" s="29" t="str">
        <f>IF(R35="","",SUMIFS('Barème scores'!$C$2:$C$50,'Barème scores'!$A$2:$A$50,"Q13",'Barème scores'!$B$2:$B$50,R35))</f>
        <v/>
      </c>
      <c r="AH35" t="str">
        <f t="shared" si="0"/>
        <v/>
      </c>
    </row>
    <row r="36" spans="1:34" s="8" customFormat="1" ht="29.2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28" t="str">
        <f>IF(COUNTA(D36:E36)&lt;2,"",SUMIFS('Barème scores'!$C$2:$C$50,'Barème scores'!$A$2:$A$50,"Q1",'Barème scores'!$B$2:$B$50,D36)+SUMIFS('Barème scores'!$C$2:$C$50,'Barème scores'!$A$2:$A$50,"Q2",'Barème scores'!$B$2:$B$50,E36))</f>
        <v/>
      </c>
      <c r="AC36" s="28" t="str">
        <f>IF(COUNTA(F36:G36)&lt;2,"",SUMIFS('Barème scores'!$C$2:$C$50,'Barème scores'!$A$2:$A$50,"Q3",'Barème scores'!$B$2:$B$50,F36)+SUMIFS('Barème scores'!$C$2:$C$50,'Barème scores'!$A$2:$A$50,"Q4",'Barème scores'!$B$2:$B$50,G36))</f>
        <v/>
      </c>
      <c r="AD36" s="28" t="str">
        <f>IF(COUNTA(H36:I36)&lt;2,"",SUMIFS('Barème scores'!$C$2:$C$50,'Barème scores'!$A$2:$A$50,"Q5",'Barème scores'!$B$2:$B$50,H36)+SUMIFS('Barème scores'!$C$2:$C$50,'Barème scores'!$A$2:$A$50,"Q6",'Barème scores'!$B$2:$B$50,I36))</f>
        <v/>
      </c>
      <c r="AE36" s="28" t="str">
        <f>IF(COUNTA(J36:K36)&lt;2,"",SUMIFS('Barème scores'!$C$2:$C$50,'Barème scores'!$A$2:$A$50,"Q7",'Barème scores'!$B$2:$B$50,J36)+SUMIFS('Barème scores'!$C$2:$C$50,'Barème scores'!$A$2:$A$50,"Q8",'Barème scores'!$B$2:$B$50,K36))</f>
        <v/>
      </c>
      <c r="AF36" s="29" t="str">
        <f>IF(COUNTA(L36:N36)&lt;3,"",IF(AND(N36&lt;&gt;"Non / je ne sais pas",COUNTA(O36:Q36)&lt;3),"",SUMIFS('Barème scores'!$C$2:$C$50,'Barème scores'!$A$2:$A$50,"Q9",'Barème scores'!$B$2:$B$50,L36)+SUMIFS('Barème scores'!$C$2:$C$50,'Barème scores'!$A$2:$A$50,"Q10",'Barème scores'!$B$2:$B$50,M36)+SUMIFS('Barème scores'!$C$2:$C$50,'Barème scores'!$A$2:$A$50,"Q11",'Barème scores'!$B$2:$B$50,N36)+IF(N36="Non / je ne sais pas",3,IF(COUNTIF(O36:Q36,"Oui")&gt;=2,1,IF(COUNTIF(O36:Q36,"Oui")=1,2,3)))))</f>
        <v/>
      </c>
      <c r="AG36" s="29" t="str">
        <f>IF(R36="","",SUMIFS('Barème scores'!$C$2:$C$50,'Barème scores'!$A$2:$A$50,"Q13",'Barème scores'!$B$2:$B$50,R36))</f>
        <v/>
      </c>
      <c r="AH36" t="str">
        <f t="shared" ref="AH36:AH67" si="1">IF(A36="","",A36&amp;" "&amp;B36&amp;" - "&amp;C36)</f>
        <v/>
      </c>
    </row>
    <row r="37" spans="1:34" s="8" customFormat="1" ht="29.2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28" t="str">
        <f>IF(COUNTA(D37:E37)&lt;2,"",SUMIFS('Barème scores'!$C$2:$C$50,'Barème scores'!$A$2:$A$50,"Q1",'Barème scores'!$B$2:$B$50,D37)+SUMIFS('Barème scores'!$C$2:$C$50,'Barème scores'!$A$2:$A$50,"Q2",'Barème scores'!$B$2:$B$50,E37))</f>
        <v/>
      </c>
      <c r="AC37" s="28" t="str">
        <f>IF(COUNTA(F37:G37)&lt;2,"",SUMIFS('Barème scores'!$C$2:$C$50,'Barème scores'!$A$2:$A$50,"Q3",'Barème scores'!$B$2:$B$50,F37)+SUMIFS('Barème scores'!$C$2:$C$50,'Barème scores'!$A$2:$A$50,"Q4",'Barème scores'!$B$2:$B$50,G37))</f>
        <v/>
      </c>
      <c r="AD37" s="28" t="str">
        <f>IF(COUNTA(H37:I37)&lt;2,"",SUMIFS('Barème scores'!$C$2:$C$50,'Barème scores'!$A$2:$A$50,"Q5",'Barème scores'!$B$2:$B$50,H37)+SUMIFS('Barème scores'!$C$2:$C$50,'Barème scores'!$A$2:$A$50,"Q6",'Barème scores'!$B$2:$B$50,I37))</f>
        <v/>
      </c>
      <c r="AE37" s="28" t="str">
        <f>IF(COUNTA(J37:K37)&lt;2,"",SUMIFS('Barème scores'!$C$2:$C$50,'Barème scores'!$A$2:$A$50,"Q7",'Barème scores'!$B$2:$B$50,J37)+SUMIFS('Barème scores'!$C$2:$C$50,'Barème scores'!$A$2:$A$50,"Q8",'Barème scores'!$B$2:$B$50,K37))</f>
        <v/>
      </c>
      <c r="AF37" s="29" t="str">
        <f>IF(COUNTA(L37:N37)&lt;3,"",IF(AND(N37&lt;&gt;"Non / je ne sais pas",COUNTA(O37:Q37)&lt;3),"",SUMIFS('Barème scores'!$C$2:$C$50,'Barème scores'!$A$2:$A$50,"Q9",'Barème scores'!$B$2:$B$50,L37)+SUMIFS('Barème scores'!$C$2:$C$50,'Barème scores'!$A$2:$A$50,"Q10",'Barème scores'!$B$2:$B$50,M37)+SUMIFS('Barème scores'!$C$2:$C$50,'Barème scores'!$A$2:$A$50,"Q11",'Barème scores'!$B$2:$B$50,N37)+IF(N37="Non / je ne sais pas",3,IF(COUNTIF(O37:Q37,"Oui")&gt;=2,1,IF(COUNTIF(O37:Q37,"Oui")=1,2,3)))))</f>
        <v/>
      </c>
      <c r="AG37" s="29" t="str">
        <f>IF(R37="","",SUMIFS('Barème scores'!$C$2:$C$50,'Barème scores'!$A$2:$A$50,"Q13",'Barème scores'!$B$2:$B$50,R37))</f>
        <v/>
      </c>
      <c r="AH37" t="str">
        <f t="shared" si="1"/>
        <v/>
      </c>
    </row>
    <row r="38" spans="1:34" s="8" customFormat="1" ht="29.2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28" t="str">
        <f>IF(COUNTA(D38:E38)&lt;2,"",SUMIFS('Barème scores'!$C$2:$C$50,'Barème scores'!$A$2:$A$50,"Q1",'Barème scores'!$B$2:$B$50,D38)+SUMIFS('Barème scores'!$C$2:$C$50,'Barème scores'!$A$2:$A$50,"Q2",'Barème scores'!$B$2:$B$50,E38))</f>
        <v/>
      </c>
      <c r="AC38" s="28" t="str">
        <f>IF(COUNTA(F38:G38)&lt;2,"",SUMIFS('Barème scores'!$C$2:$C$50,'Barème scores'!$A$2:$A$50,"Q3",'Barème scores'!$B$2:$B$50,F38)+SUMIFS('Barème scores'!$C$2:$C$50,'Barème scores'!$A$2:$A$50,"Q4",'Barème scores'!$B$2:$B$50,G38))</f>
        <v/>
      </c>
      <c r="AD38" s="28" t="str">
        <f>IF(COUNTA(H38:I38)&lt;2,"",SUMIFS('Barème scores'!$C$2:$C$50,'Barème scores'!$A$2:$A$50,"Q5",'Barème scores'!$B$2:$B$50,H38)+SUMIFS('Barème scores'!$C$2:$C$50,'Barème scores'!$A$2:$A$50,"Q6",'Barème scores'!$B$2:$B$50,I38))</f>
        <v/>
      </c>
      <c r="AE38" s="28" t="str">
        <f>IF(COUNTA(J38:K38)&lt;2,"",SUMIFS('Barème scores'!$C$2:$C$50,'Barème scores'!$A$2:$A$50,"Q7",'Barème scores'!$B$2:$B$50,J38)+SUMIFS('Barème scores'!$C$2:$C$50,'Barème scores'!$A$2:$A$50,"Q8",'Barème scores'!$B$2:$B$50,K38))</f>
        <v/>
      </c>
      <c r="AF38" s="29" t="str">
        <f>IF(COUNTA(L38:N38)&lt;3,"",IF(AND(N38&lt;&gt;"Non / je ne sais pas",COUNTA(O38:Q38)&lt;3),"",SUMIFS('Barème scores'!$C$2:$C$50,'Barème scores'!$A$2:$A$50,"Q9",'Barème scores'!$B$2:$B$50,L38)+SUMIFS('Barème scores'!$C$2:$C$50,'Barème scores'!$A$2:$A$50,"Q10",'Barème scores'!$B$2:$B$50,M38)+SUMIFS('Barème scores'!$C$2:$C$50,'Barème scores'!$A$2:$A$50,"Q11",'Barème scores'!$B$2:$B$50,N38)+IF(N38="Non / je ne sais pas",3,IF(COUNTIF(O38:Q38,"Oui")&gt;=2,1,IF(COUNTIF(O38:Q38,"Oui")=1,2,3)))))</f>
        <v/>
      </c>
      <c r="AG38" s="29" t="str">
        <f>IF(R38="","",SUMIFS('Barème scores'!$C$2:$C$50,'Barème scores'!$A$2:$A$50,"Q13",'Barème scores'!$B$2:$B$50,R38))</f>
        <v/>
      </c>
      <c r="AH38" t="str">
        <f t="shared" si="1"/>
        <v/>
      </c>
    </row>
    <row r="39" spans="1:34" s="8" customFormat="1" ht="29.2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28" t="str">
        <f>IF(COUNTA(D39:E39)&lt;2,"",SUMIFS('Barème scores'!$C$2:$C$50,'Barème scores'!$A$2:$A$50,"Q1",'Barème scores'!$B$2:$B$50,D39)+SUMIFS('Barème scores'!$C$2:$C$50,'Barème scores'!$A$2:$A$50,"Q2",'Barème scores'!$B$2:$B$50,E39))</f>
        <v/>
      </c>
      <c r="AC39" s="28" t="str">
        <f>IF(COUNTA(F39:G39)&lt;2,"",SUMIFS('Barème scores'!$C$2:$C$50,'Barème scores'!$A$2:$A$50,"Q3",'Barème scores'!$B$2:$B$50,F39)+SUMIFS('Barème scores'!$C$2:$C$50,'Barème scores'!$A$2:$A$50,"Q4",'Barème scores'!$B$2:$B$50,G39))</f>
        <v/>
      </c>
      <c r="AD39" s="28" t="str">
        <f>IF(COUNTA(H39:I39)&lt;2,"",SUMIFS('Barème scores'!$C$2:$C$50,'Barème scores'!$A$2:$A$50,"Q5",'Barème scores'!$B$2:$B$50,H39)+SUMIFS('Barème scores'!$C$2:$C$50,'Barème scores'!$A$2:$A$50,"Q6",'Barème scores'!$B$2:$B$50,I39))</f>
        <v/>
      </c>
      <c r="AE39" s="28" t="str">
        <f>IF(COUNTA(J39:K39)&lt;2,"",SUMIFS('Barème scores'!$C$2:$C$50,'Barème scores'!$A$2:$A$50,"Q7",'Barème scores'!$B$2:$B$50,J39)+SUMIFS('Barème scores'!$C$2:$C$50,'Barème scores'!$A$2:$A$50,"Q8",'Barème scores'!$B$2:$B$50,K39))</f>
        <v/>
      </c>
      <c r="AF39" s="29" t="str">
        <f>IF(COUNTA(L39:N39)&lt;3,"",IF(AND(N39&lt;&gt;"Non / je ne sais pas",COUNTA(O39:Q39)&lt;3),"",SUMIFS('Barème scores'!$C$2:$C$50,'Barème scores'!$A$2:$A$50,"Q9",'Barème scores'!$B$2:$B$50,L39)+SUMIFS('Barème scores'!$C$2:$C$50,'Barème scores'!$A$2:$A$50,"Q10",'Barème scores'!$B$2:$B$50,M39)+SUMIFS('Barème scores'!$C$2:$C$50,'Barème scores'!$A$2:$A$50,"Q11",'Barème scores'!$B$2:$B$50,N39)+IF(N39="Non / je ne sais pas",3,IF(COUNTIF(O39:Q39,"Oui")&gt;=2,1,IF(COUNTIF(O39:Q39,"Oui")=1,2,3)))))</f>
        <v/>
      </c>
      <c r="AG39" s="29" t="str">
        <f>IF(R39="","",SUMIFS('Barème scores'!$C$2:$C$50,'Barème scores'!$A$2:$A$50,"Q13",'Barème scores'!$B$2:$B$50,R39))</f>
        <v/>
      </c>
      <c r="AH39" t="str">
        <f t="shared" si="1"/>
        <v/>
      </c>
    </row>
    <row r="40" spans="1:34" s="8" customFormat="1" ht="29.2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28" t="str">
        <f>IF(COUNTA(D40:E40)&lt;2,"",SUMIFS('Barème scores'!$C$2:$C$50,'Barème scores'!$A$2:$A$50,"Q1",'Barème scores'!$B$2:$B$50,D40)+SUMIFS('Barème scores'!$C$2:$C$50,'Barème scores'!$A$2:$A$50,"Q2",'Barème scores'!$B$2:$B$50,E40))</f>
        <v/>
      </c>
      <c r="AC40" s="28" t="str">
        <f>IF(COUNTA(F40:G40)&lt;2,"",SUMIFS('Barème scores'!$C$2:$C$50,'Barème scores'!$A$2:$A$50,"Q3",'Barème scores'!$B$2:$B$50,F40)+SUMIFS('Barème scores'!$C$2:$C$50,'Barème scores'!$A$2:$A$50,"Q4",'Barème scores'!$B$2:$B$50,G40))</f>
        <v/>
      </c>
      <c r="AD40" s="28" t="str">
        <f>IF(COUNTA(H40:I40)&lt;2,"",SUMIFS('Barème scores'!$C$2:$C$50,'Barème scores'!$A$2:$A$50,"Q5",'Barème scores'!$B$2:$B$50,H40)+SUMIFS('Barème scores'!$C$2:$C$50,'Barème scores'!$A$2:$A$50,"Q6",'Barème scores'!$B$2:$B$50,I40))</f>
        <v/>
      </c>
      <c r="AE40" s="28" t="str">
        <f>IF(COUNTA(J40:K40)&lt;2,"",SUMIFS('Barème scores'!$C$2:$C$50,'Barème scores'!$A$2:$A$50,"Q7",'Barème scores'!$B$2:$B$50,J40)+SUMIFS('Barème scores'!$C$2:$C$50,'Barème scores'!$A$2:$A$50,"Q8",'Barème scores'!$B$2:$B$50,K40))</f>
        <v/>
      </c>
      <c r="AF40" s="29" t="str">
        <f>IF(COUNTA(L40:N40)&lt;3,"",IF(AND(N40&lt;&gt;"Non / je ne sais pas",COUNTA(O40:Q40)&lt;3),"",SUMIFS('Barème scores'!$C$2:$C$50,'Barème scores'!$A$2:$A$50,"Q9",'Barème scores'!$B$2:$B$50,L40)+SUMIFS('Barème scores'!$C$2:$C$50,'Barème scores'!$A$2:$A$50,"Q10",'Barème scores'!$B$2:$B$50,M40)+SUMIFS('Barème scores'!$C$2:$C$50,'Barème scores'!$A$2:$A$50,"Q11",'Barème scores'!$B$2:$B$50,N40)+IF(N40="Non / je ne sais pas",3,IF(COUNTIF(O40:Q40,"Oui")&gt;=2,1,IF(COUNTIF(O40:Q40,"Oui")=1,2,3)))))</f>
        <v/>
      </c>
      <c r="AG40" s="29" t="str">
        <f>IF(R40="","",SUMIFS('Barème scores'!$C$2:$C$50,'Barème scores'!$A$2:$A$50,"Q13",'Barème scores'!$B$2:$B$50,R40))</f>
        <v/>
      </c>
      <c r="AH40" t="str">
        <f t="shared" si="1"/>
        <v/>
      </c>
    </row>
    <row r="41" spans="1:34" s="8" customFormat="1" ht="29.2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28" t="str">
        <f>IF(COUNTA(D41:E41)&lt;2,"",SUMIFS('Barème scores'!$C$2:$C$50,'Barème scores'!$A$2:$A$50,"Q1",'Barème scores'!$B$2:$B$50,D41)+SUMIFS('Barème scores'!$C$2:$C$50,'Barème scores'!$A$2:$A$50,"Q2",'Barème scores'!$B$2:$B$50,E41))</f>
        <v/>
      </c>
      <c r="AC41" s="28" t="str">
        <f>IF(COUNTA(F41:G41)&lt;2,"",SUMIFS('Barème scores'!$C$2:$C$50,'Barème scores'!$A$2:$A$50,"Q3",'Barème scores'!$B$2:$B$50,F41)+SUMIFS('Barème scores'!$C$2:$C$50,'Barème scores'!$A$2:$A$50,"Q4",'Barème scores'!$B$2:$B$50,G41))</f>
        <v/>
      </c>
      <c r="AD41" s="28" t="str">
        <f>IF(COUNTA(H41:I41)&lt;2,"",SUMIFS('Barème scores'!$C$2:$C$50,'Barème scores'!$A$2:$A$50,"Q5",'Barème scores'!$B$2:$B$50,H41)+SUMIFS('Barème scores'!$C$2:$C$50,'Barème scores'!$A$2:$A$50,"Q6",'Barème scores'!$B$2:$B$50,I41))</f>
        <v/>
      </c>
      <c r="AE41" s="28" t="str">
        <f>IF(COUNTA(J41:K41)&lt;2,"",SUMIFS('Barème scores'!$C$2:$C$50,'Barème scores'!$A$2:$A$50,"Q7",'Barème scores'!$B$2:$B$50,J41)+SUMIFS('Barème scores'!$C$2:$C$50,'Barème scores'!$A$2:$A$50,"Q8",'Barème scores'!$B$2:$B$50,K41))</f>
        <v/>
      </c>
      <c r="AF41" s="29" t="str">
        <f>IF(COUNTA(L41:N41)&lt;3,"",IF(AND(N41&lt;&gt;"Non / je ne sais pas",COUNTA(O41:Q41)&lt;3),"",SUMIFS('Barème scores'!$C$2:$C$50,'Barème scores'!$A$2:$A$50,"Q9",'Barème scores'!$B$2:$B$50,L41)+SUMIFS('Barème scores'!$C$2:$C$50,'Barème scores'!$A$2:$A$50,"Q10",'Barème scores'!$B$2:$B$50,M41)+SUMIFS('Barème scores'!$C$2:$C$50,'Barème scores'!$A$2:$A$50,"Q11",'Barème scores'!$B$2:$B$50,N41)+IF(N41="Non / je ne sais pas",3,IF(COUNTIF(O41:Q41,"Oui")&gt;=2,1,IF(COUNTIF(O41:Q41,"Oui")=1,2,3)))))</f>
        <v/>
      </c>
      <c r="AG41" s="29" t="str">
        <f>IF(R41="","",SUMIFS('Barème scores'!$C$2:$C$50,'Barème scores'!$A$2:$A$50,"Q13",'Barème scores'!$B$2:$B$50,R41))</f>
        <v/>
      </c>
      <c r="AH41" t="str">
        <f t="shared" si="1"/>
        <v/>
      </c>
    </row>
    <row r="42" spans="1:34" s="8" customFormat="1" ht="29.2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28" t="str">
        <f>IF(COUNTA(D42:E42)&lt;2,"",SUMIFS('Barème scores'!$C$2:$C$50,'Barème scores'!$A$2:$A$50,"Q1",'Barème scores'!$B$2:$B$50,D42)+SUMIFS('Barème scores'!$C$2:$C$50,'Barème scores'!$A$2:$A$50,"Q2",'Barème scores'!$B$2:$B$50,E42))</f>
        <v/>
      </c>
      <c r="AC42" s="28" t="str">
        <f>IF(COUNTA(F42:G42)&lt;2,"",SUMIFS('Barème scores'!$C$2:$C$50,'Barème scores'!$A$2:$A$50,"Q3",'Barème scores'!$B$2:$B$50,F42)+SUMIFS('Barème scores'!$C$2:$C$50,'Barème scores'!$A$2:$A$50,"Q4",'Barème scores'!$B$2:$B$50,G42))</f>
        <v/>
      </c>
      <c r="AD42" s="28" t="str">
        <f>IF(COUNTA(H42:I42)&lt;2,"",SUMIFS('Barème scores'!$C$2:$C$50,'Barème scores'!$A$2:$A$50,"Q5",'Barème scores'!$B$2:$B$50,H42)+SUMIFS('Barème scores'!$C$2:$C$50,'Barème scores'!$A$2:$A$50,"Q6",'Barème scores'!$B$2:$B$50,I42))</f>
        <v/>
      </c>
      <c r="AE42" s="28" t="str">
        <f>IF(COUNTA(J42:K42)&lt;2,"",SUMIFS('Barème scores'!$C$2:$C$50,'Barème scores'!$A$2:$A$50,"Q7",'Barème scores'!$B$2:$B$50,J42)+SUMIFS('Barème scores'!$C$2:$C$50,'Barème scores'!$A$2:$A$50,"Q8",'Barème scores'!$B$2:$B$50,K42))</f>
        <v/>
      </c>
      <c r="AF42" s="29" t="str">
        <f>IF(COUNTA(L42:N42)&lt;3,"",IF(AND(N42&lt;&gt;"Non / je ne sais pas",COUNTA(O42:Q42)&lt;3),"",SUMIFS('Barème scores'!$C$2:$C$50,'Barème scores'!$A$2:$A$50,"Q9",'Barème scores'!$B$2:$B$50,L42)+SUMIFS('Barème scores'!$C$2:$C$50,'Barème scores'!$A$2:$A$50,"Q10",'Barème scores'!$B$2:$B$50,M42)+SUMIFS('Barème scores'!$C$2:$C$50,'Barème scores'!$A$2:$A$50,"Q11",'Barème scores'!$B$2:$B$50,N42)+IF(N42="Non / je ne sais pas",3,IF(COUNTIF(O42:Q42,"Oui")&gt;=2,1,IF(COUNTIF(O42:Q42,"Oui")=1,2,3)))))</f>
        <v/>
      </c>
      <c r="AG42" s="29" t="str">
        <f>IF(R42="","",SUMIFS('Barème scores'!$C$2:$C$50,'Barème scores'!$A$2:$A$50,"Q13",'Barème scores'!$B$2:$B$50,R42))</f>
        <v/>
      </c>
      <c r="AH42" t="str">
        <f t="shared" si="1"/>
        <v/>
      </c>
    </row>
    <row r="43" spans="1:34" s="8" customFormat="1" ht="29.2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28" t="str">
        <f>IF(COUNTA(D43:E43)&lt;2,"",SUMIFS('Barème scores'!$C$2:$C$50,'Barème scores'!$A$2:$A$50,"Q1",'Barème scores'!$B$2:$B$50,D43)+SUMIFS('Barème scores'!$C$2:$C$50,'Barème scores'!$A$2:$A$50,"Q2",'Barème scores'!$B$2:$B$50,E43))</f>
        <v/>
      </c>
      <c r="AC43" s="28" t="str">
        <f>IF(COUNTA(F43:G43)&lt;2,"",SUMIFS('Barème scores'!$C$2:$C$50,'Barème scores'!$A$2:$A$50,"Q3",'Barème scores'!$B$2:$B$50,F43)+SUMIFS('Barème scores'!$C$2:$C$50,'Barème scores'!$A$2:$A$50,"Q4",'Barème scores'!$B$2:$B$50,G43))</f>
        <v/>
      </c>
      <c r="AD43" s="28" t="str">
        <f>IF(COUNTA(H43:I43)&lt;2,"",SUMIFS('Barème scores'!$C$2:$C$50,'Barème scores'!$A$2:$A$50,"Q5",'Barème scores'!$B$2:$B$50,H43)+SUMIFS('Barème scores'!$C$2:$C$50,'Barème scores'!$A$2:$A$50,"Q6",'Barème scores'!$B$2:$B$50,I43))</f>
        <v/>
      </c>
      <c r="AE43" s="28" t="str">
        <f>IF(COUNTA(J43:K43)&lt;2,"",SUMIFS('Barème scores'!$C$2:$C$50,'Barème scores'!$A$2:$A$50,"Q7",'Barème scores'!$B$2:$B$50,J43)+SUMIFS('Barème scores'!$C$2:$C$50,'Barème scores'!$A$2:$A$50,"Q8",'Barème scores'!$B$2:$B$50,K43))</f>
        <v/>
      </c>
      <c r="AF43" s="29" t="str">
        <f>IF(COUNTA(L43:N43)&lt;3,"",IF(AND(N43&lt;&gt;"Non / je ne sais pas",COUNTA(O43:Q43)&lt;3),"",SUMIFS('Barème scores'!$C$2:$C$50,'Barème scores'!$A$2:$A$50,"Q9",'Barème scores'!$B$2:$B$50,L43)+SUMIFS('Barème scores'!$C$2:$C$50,'Barème scores'!$A$2:$A$50,"Q10",'Barème scores'!$B$2:$B$50,M43)+SUMIFS('Barème scores'!$C$2:$C$50,'Barème scores'!$A$2:$A$50,"Q11",'Barème scores'!$B$2:$B$50,N43)+IF(N43="Non / je ne sais pas",3,IF(COUNTIF(O43:Q43,"Oui")&gt;=2,1,IF(COUNTIF(O43:Q43,"Oui")=1,2,3)))))</f>
        <v/>
      </c>
      <c r="AG43" s="29" t="str">
        <f>IF(R43="","",SUMIFS('Barème scores'!$C$2:$C$50,'Barème scores'!$A$2:$A$50,"Q13",'Barème scores'!$B$2:$B$50,R43))</f>
        <v/>
      </c>
      <c r="AH43" t="str">
        <f t="shared" si="1"/>
        <v/>
      </c>
    </row>
    <row r="44" spans="1:34" s="8" customFormat="1" ht="29.2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28" t="str">
        <f>IF(COUNTA(D44:E44)&lt;2,"",SUMIFS('Barème scores'!$C$2:$C$50,'Barème scores'!$A$2:$A$50,"Q1",'Barème scores'!$B$2:$B$50,D44)+SUMIFS('Barème scores'!$C$2:$C$50,'Barème scores'!$A$2:$A$50,"Q2",'Barème scores'!$B$2:$B$50,E44))</f>
        <v/>
      </c>
      <c r="AC44" s="28" t="str">
        <f>IF(COUNTA(F44:G44)&lt;2,"",SUMIFS('Barème scores'!$C$2:$C$50,'Barème scores'!$A$2:$A$50,"Q3",'Barème scores'!$B$2:$B$50,F44)+SUMIFS('Barème scores'!$C$2:$C$50,'Barème scores'!$A$2:$A$50,"Q4",'Barème scores'!$B$2:$B$50,G44))</f>
        <v/>
      </c>
      <c r="AD44" s="28" t="str">
        <f>IF(COUNTA(H44:I44)&lt;2,"",SUMIFS('Barème scores'!$C$2:$C$50,'Barème scores'!$A$2:$A$50,"Q5",'Barème scores'!$B$2:$B$50,H44)+SUMIFS('Barème scores'!$C$2:$C$50,'Barème scores'!$A$2:$A$50,"Q6",'Barème scores'!$B$2:$B$50,I44))</f>
        <v/>
      </c>
      <c r="AE44" s="28" t="str">
        <f>IF(COUNTA(J44:K44)&lt;2,"",SUMIFS('Barème scores'!$C$2:$C$50,'Barème scores'!$A$2:$A$50,"Q7",'Barème scores'!$B$2:$B$50,J44)+SUMIFS('Barème scores'!$C$2:$C$50,'Barème scores'!$A$2:$A$50,"Q8",'Barème scores'!$B$2:$B$50,K44))</f>
        <v/>
      </c>
      <c r="AF44" s="29" t="str">
        <f>IF(COUNTA(L44:N44)&lt;3,"",IF(AND(N44&lt;&gt;"Non / je ne sais pas",COUNTA(O44:Q44)&lt;3),"",SUMIFS('Barème scores'!$C$2:$C$50,'Barème scores'!$A$2:$A$50,"Q9",'Barème scores'!$B$2:$B$50,L44)+SUMIFS('Barème scores'!$C$2:$C$50,'Barème scores'!$A$2:$A$50,"Q10",'Barème scores'!$B$2:$B$50,M44)+SUMIFS('Barème scores'!$C$2:$C$50,'Barème scores'!$A$2:$A$50,"Q11",'Barème scores'!$B$2:$B$50,N44)+IF(N44="Non / je ne sais pas",3,IF(COUNTIF(O44:Q44,"Oui")&gt;=2,1,IF(COUNTIF(O44:Q44,"Oui")=1,2,3)))))</f>
        <v/>
      </c>
      <c r="AG44" s="29" t="str">
        <f>IF(R44="","",SUMIFS('Barème scores'!$C$2:$C$50,'Barème scores'!$A$2:$A$50,"Q13",'Barème scores'!$B$2:$B$50,R44))</f>
        <v/>
      </c>
      <c r="AH44" t="str">
        <f t="shared" si="1"/>
        <v/>
      </c>
    </row>
    <row r="45" spans="1:34" s="8" customFormat="1" ht="29.2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28" t="str">
        <f>IF(COUNTA(D45:E45)&lt;2,"",SUMIFS('Barème scores'!$C$2:$C$50,'Barème scores'!$A$2:$A$50,"Q1",'Barème scores'!$B$2:$B$50,D45)+SUMIFS('Barème scores'!$C$2:$C$50,'Barème scores'!$A$2:$A$50,"Q2",'Barème scores'!$B$2:$B$50,E45))</f>
        <v/>
      </c>
      <c r="AC45" s="28" t="str">
        <f>IF(COUNTA(F45:G45)&lt;2,"",SUMIFS('Barème scores'!$C$2:$C$50,'Barème scores'!$A$2:$A$50,"Q3",'Barème scores'!$B$2:$B$50,F45)+SUMIFS('Barème scores'!$C$2:$C$50,'Barème scores'!$A$2:$A$50,"Q4",'Barème scores'!$B$2:$B$50,G45))</f>
        <v/>
      </c>
      <c r="AD45" s="28" t="str">
        <f>IF(COUNTA(H45:I45)&lt;2,"",SUMIFS('Barème scores'!$C$2:$C$50,'Barème scores'!$A$2:$A$50,"Q5",'Barème scores'!$B$2:$B$50,H45)+SUMIFS('Barème scores'!$C$2:$C$50,'Barème scores'!$A$2:$A$50,"Q6",'Barème scores'!$B$2:$B$50,I45))</f>
        <v/>
      </c>
      <c r="AE45" s="28" t="str">
        <f>IF(COUNTA(J45:K45)&lt;2,"",SUMIFS('Barème scores'!$C$2:$C$50,'Barème scores'!$A$2:$A$50,"Q7",'Barème scores'!$B$2:$B$50,J45)+SUMIFS('Barème scores'!$C$2:$C$50,'Barème scores'!$A$2:$A$50,"Q8",'Barème scores'!$B$2:$B$50,K45))</f>
        <v/>
      </c>
      <c r="AF45" s="29" t="str">
        <f>IF(COUNTA(L45:N45)&lt;3,"",IF(AND(N45&lt;&gt;"Non / je ne sais pas",COUNTA(O45:Q45)&lt;3),"",SUMIFS('Barème scores'!$C$2:$C$50,'Barème scores'!$A$2:$A$50,"Q9",'Barème scores'!$B$2:$B$50,L45)+SUMIFS('Barème scores'!$C$2:$C$50,'Barème scores'!$A$2:$A$50,"Q10",'Barème scores'!$B$2:$B$50,M45)+SUMIFS('Barème scores'!$C$2:$C$50,'Barème scores'!$A$2:$A$50,"Q11",'Barème scores'!$B$2:$B$50,N45)+IF(N45="Non / je ne sais pas",3,IF(COUNTIF(O45:Q45,"Oui")&gt;=2,1,IF(COUNTIF(O45:Q45,"Oui")=1,2,3)))))</f>
        <v/>
      </c>
      <c r="AG45" s="29" t="str">
        <f>IF(R45="","",SUMIFS('Barème scores'!$C$2:$C$50,'Barème scores'!$A$2:$A$50,"Q13",'Barème scores'!$B$2:$B$50,R45))</f>
        <v/>
      </c>
      <c r="AH45" t="str">
        <f t="shared" si="1"/>
        <v/>
      </c>
    </row>
    <row r="46" spans="1:34" s="8" customFormat="1" ht="29.2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28" t="str">
        <f>IF(COUNTA(D46:E46)&lt;2,"",SUMIFS('Barème scores'!$C$2:$C$50,'Barème scores'!$A$2:$A$50,"Q1",'Barème scores'!$B$2:$B$50,D46)+SUMIFS('Barème scores'!$C$2:$C$50,'Barème scores'!$A$2:$A$50,"Q2",'Barème scores'!$B$2:$B$50,E46))</f>
        <v/>
      </c>
      <c r="AC46" s="28" t="str">
        <f>IF(COUNTA(F46:G46)&lt;2,"",SUMIFS('Barème scores'!$C$2:$C$50,'Barème scores'!$A$2:$A$50,"Q3",'Barème scores'!$B$2:$B$50,F46)+SUMIFS('Barème scores'!$C$2:$C$50,'Barème scores'!$A$2:$A$50,"Q4",'Barème scores'!$B$2:$B$50,G46))</f>
        <v/>
      </c>
      <c r="AD46" s="28" t="str">
        <f>IF(COUNTA(H46:I46)&lt;2,"",SUMIFS('Barème scores'!$C$2:$C$50,'Barème scores'!$A$2:$A$50,"Q5",'Barème scores'!$B$2:$B$50,H46)+SUMIFS('Barème scores'!$C$2:$C$50,'Barème scores'!$A$2:$A$50,"Q6",'Barème scores'!$B$2:$B$50,I46))</f>
        <v/>
      </c>
      <c r="AE46" s="28" t="str">
        <f>IF(COUNTA(J46:K46)&lt;2,"",SUMIFS('Barème scores'!$C$2:$C$50,'Barème scores'!$A$2:$A$50,"Q7",'Barème scores'!$B$2:$B$50,J46)+SUMIFS('Barème scores'!$C$2:$C$50,'Barème scores'!$A$2:$A$50,"Q8",'Barème scores'!$B$2:$B$50,K46))</f>
        <v/>
      </c>
      <c r="AF46" s="29" t="str">
        <f>IF(COUNTA(L46:N46)&lt;3,"",IF(AND(N46&lt;&gt;"Non / je ne sais pas",COUNTA(O46:Q46)&lt;3),"",SUMIFS('Barème scores'!$C$2:$C$50,'Barème scores'!$A$2:$A$50,"Q9",'Barème scores'!$B$2:$B$50,L46)+SUMIFS('Barème scores'!$C$2:$C$50,'Barème scores'!$A$2:$A$50,"Q10",'Barème scores'!$B$2:$B$50,M46)+SUMIFS('Barème scores'!$C$2:$C$50,'Barème scores'!$A$2:$A$50,"Q11",'Barème scores'!$B$2:$B$50,N46)+IF(N46="Non / je ne sais pas",3,IF(COUNTIF(O46:Q46,"Oui")&gt;=2,1,IF(COUNTIF(O46:Q46,"Oui")=1,2,3)))))</f>
        <v/>
      </c>
      <c r="AG46" s="29" t="str">
        <f>IF(R46="","",SUMIFS('Barème scores'!$C$2:$C$50,'Barème scores'!$A$2:$A$50,"Q13",'Barème scores'!$B$2:$B$50,R46))</f>
        <v/>
      </c>
      <c r="AH46" t="str">
        <f t="shared" si="1"/>
        <v/>
      </c>
    </row>
    <row r="47" spans="1:34" s="8" customFormat="1" ht="29.2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28" t="str">
        <f>IF(COUNTA(D47:E47)&lt;2,"",SUMIFS('Barème scores'!$C$2:$C$50,'Barème scores'!$A$2:$A$50,"Q1",'Barème scores'!$B$2:$B$50,D47)+SUMIFS('Barème scores'!$C$2:$C$50,'Barème scores'!$A$2:$A$50,"Q2",'Barème scores'!$B$2:$B$50,E47))</f>
        <v/>
      </c>
      <c r="AC47" s="28" t="str">
        <f>IF(COUNTA(F47:G47)&lt;2,"",SUMIFS('Barème scores'!$C$2:$C$50,'Barème scores'!$A$2:$A$50,"Q3",'Barème scores'!$B$2:$B$50,F47)+SUMIFS('Barème scores'!$C$2:$C$50,'Barème scores'!$A$2:$A$50,"Q4",'Barème scores'!$B$2:$B$50,G47))</f>
        <v/>
      </c>
      <c r="AD47" s="28" t="str">
        <f>IF(COUNTA(H47:I47)&lt;2,"",SUMIFS('Barème scores'!$C$2:$C$50,'Barème scores'!$A$2:$A$50,"Q5",'Barème scores'!$B$2:$B$50,H47)+SUMIFS('Barème scores'!$C$2:$C$50,'Barème scores'!$A$2:$A$50,"Q6",'Barème scores'!$B$2:$B$50,I47))</f>
        <v/>
      </c>
      <c r="AE47" s="28" t="str">
        <f>IF(COUNTA(J47:K47)&lt;2,"",SUMIFS('Barème scores'!$C$2:$C$50,'Barème scores'!$A$2:$A$50,"Q7",'Barème scores'!$B$2:$B$50,J47)+SUMIFS('Barème scores'!$C$2:$C$50,'Barème scores'!$A$2:$A$50,"Q8",'Barème scores'!$B$2:$B$50,K47))</f>
        <v/>
      </c>
      <c r="AF47" s="29" t="str">
        <f>IF(COUNTA(L47:N47)&lt;3,"",IF(AND(N47&lt;&gt;"Non / je ne sais pas",COUNTA(O47:Q47)&lt;3),"",SUMIFS('Barème scores'!$C$2:$C$50,'Barème scores'!$A$2:$A$50,"Q9",'Barème scores'!$B$2:$B$50,L47)+SUMIFS('Barème scores'!$C$2:$C$50,'Barème scores'!$A$2:$A$50,"Q10",'Barème scores'!$B$2:$B$50,M47)+SUMIFS('Barème scores'!$C$2:$C$50,'Barème scores'!$A$2:$A$50,"Q11",'Barème scores'!$B$2:$B$50,N47)+IF(N47="Non / je ne sais pas",3,IF(COUNTIF(O47:Q47,"Oui")&gt;=2,1,IF(COUNTIF(O47:Q47,"Oui")=1,2,3)))))</f>
        <v/>
      </c>
      <c r="AG47" s="29" t="str">
        <f>IF(R47="","",SUMIFS('Barème scores'!$C$2:$C$50,'Barème scores'!$A$2:$A$50,"Q13",'Barème scores'!$B$2:$B$50,R47))</f>
        <v/>
      </c>
      <c r="AH47" t="str">
        <f t="shared" si="1"/>
        <v/>
      </c>
    </row>
    <row r="48" spans="1:34" s="8" customFormat="1" ht="29.2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28" t="str">
        <f>IF(COUNTA(D48:E48)&lt;2,"",SUMIFS('Barème scores'!$C$2:$C$50,'Barème scores'!$A$2:$A$50,"Q1",'Barème scores'!$B$2:$B$50,D48)+SUMIFS('Barème scores'!$C$2:$C$50,'Barème scores'!$A$2:$A$50,"Q2",'Barème scores'!$B$2:$B$50,E48))</f>
        <v/>
      </c>
      <c r="AC48" s="28" t="str">
        <f>IF(COUNTA(F48:G48)&lt;2,"",SUMIFS('Barème scores'!$C$2:$C$50,'Barème scores'!$A$2:$A$50,"Q3",'Barème scores'!$B$2:$B$50,F48)+SUMIFS('Barème scores'!$C$2:$C$50,'Barème scores'!$A$2:$A$50,"Q4",'Barème scores'!$B$2:$B$50,G48))</f>
        <v/>
      </c>
      <c r="AD48" s="28" t="str">
        <f>IF(COUNTA(H48:I48)&lt;2,"",SUMIFS('Barème scores'!$C$2:$C$50,'Barème scores'!$A$2:$A$50,"Q5",'Barème scores'!$B$2:$B$50,H48)+SUMIFS('Barème scores'!$C$2:$C$50,'Barème scores'!$A$2:$A$50,"Q6",'Barème scores'!$B$2:$B$50,I48))</f>
        <v/>
      </c>
      <c r="AE48" s="28" t="str">
        <f>IF(COUNTA(J48:K48)&lt;2,"",SUMIFS('Barème scores'!$C$2:$C$50,'Barème scores'!$A$2:$A$50,"Q7",'Barème scores'!$B$2:$B$50,J48)+SUMIFS('Barème scores'!$C$2:$C$50,'Barème scores'!$A$2:$A$50,"Q8",'Barème scores'!$B$2:$B$50,K48))</f>
        <v/>
      </c>
      <c r="AF48" s="29" t="str">
        <f>IF(COUNTA(L48:N48)&lt;3,"",IF(AND(N48&lt;&gt;"Non / je ne sais pas",COUNTA(O48:Q48)&lt;3),"",SUMIFS('Barème scores'!$C$2:$C$50,'Barème scores'!$A$2:$A$50,"Q9",'Barème scores'!$B$2:$B$50,L48)+SUMIFS('Barème scores'!$C$2:$C$50,'Barème scores'!$A$2:$A$50,"Q10",'Barème scores'!$B$2:$B$50,M48)+SUMIFS('Barème scores'!$C$2:$C$50,'Barème scores'!$A$2:$A$50,"Q11",'Barème scores'!$B$2:$B$50,N48)+IF(N48="Non / je ne sais pas",3,IF(COUNTIF(O48:Q48,"Oui")&gt;=2,1,IF(COUNTIF(O48:Q48,"Oui")=1,2,3)))))</f>
        <v/>
      </c>
      <c r="AG48" s="29" t="str">
        <f>IF(R48="","",SUMIFS('Barème scores'!$C$2:$C$50,'Barème scores'!$A$2:$A$50,"Q13",'Barème scores'!$B$2:$B$50,R48))</f>
        <v/>
      </c>
      <c r="AH48" t="str">
        <f t="shared" si="1"/>
        <v/>
      </c>
    </row>
    <row r="49" spans="1:34" s="8" customFormat="1" ht="29.2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28" t="str">
        <f>IF(COUNTA(D49:E49)&lt;2,"",SUMIFS('Barème scores'!$C$2:$C$50,'Barème scores'!$A$2:$A$50,"Q1",'Barème scores'!$B$2:$B$50,D49)+SUMIFS('Barème scores'!$C$2:$C$50,'Barème scores'!$A$2:$A$50,"Q2",'Barème scores'!$B$2:$B$50,E49))</f>
        <v/>
      </c>
      <c r="AC49" s="28" t="str">
        <f>IF(COUNTA(F49:G49)&lt;2,"",SUMIFS('Barème scores'!$C$2:$C$50,'Barème scores'!$A$2:$A$50,"Q3",'Barème scores'!$B$2:$B$50,F49)+SUMIFS('Barème scores'!$C$2:$C$50,'Barème scores'!$A$2:$A$50,"Q4",'Barème scores'!$B$2:$B$50,G49))</f>
        <v/>
      </c>
      <c r="AD49" s="28" t="str">
        <f>IF(COUNTA(H49:I49)&lt;2,"",SUMIFS('Barème scores'!$C$2:$C$50,'Barème scores'!$A$2:$A$50,"Q5",'Barème scores'!$B$2:$B$50,H49)+SUMIFS('Barème scores'!$C$2:$C$50,'Barème scores'!$A$2:$A$50,"Q6",'Barème scores'!$B$2:$B$50,I49))</f>
        <v/>
      </c>
      <c r="AE49" s="28" t="str">
        <f>IF(COUNTA(J49:K49)&lt;2,"",SUMIFS('Barème scores'!$C$2:$C$50,'Barème scores'!$A$2:$A$50,"Q7",'Barème scores'!$B$2:$B$50,J49)+SUMIFS('Barème scores'!$C$2:$C$50,'Barème scores'!$A$2:$A$50,"Q8",'Barème scores'!$B$2:$B$50,K49))</f>
        <v/>
      </c>
      <c r="AF49" s="29" t="str">
        <f>IF(COUNTA(L49:N49)&lt;3,"",IF(AND(N49&lt;&gt;"Non / je ne sais pas",COUNTA(O49:Q49)&lt;3),"",SUMIFS('Barème scores'!$C$2:$C$50,'Barème scores'!$A$2:$A$50,"Q9",'Barème scores'!$B$2:$B$50,L49)+SUMIFS('Barème scores'!$C$2:$C$50,'Barème scores'!$A$2:$A$50,"Q10",'Barème scores'!$B$2:$B$50,M49)+SUMIFS('Barème scores'!$C$2:$C$50,'Barème scores'!$A$2:$A$50,"Q11",'Barème scores'!$B$2:$B$50,N49)+IF(N49="Non / je ne sais pas",3,IF(COUNTIF(O49:Q49,"Oui")&gt;=2,1,IF(COUNTIF(O49:Q49,"Oui")=1,2,3)))))</f>
        <v/>
      </c>
      <c r="AG49" s="29" t="str">
        <f>IF(R49="","",SUMIFS('Barème scores'!$C$2:$C$50,'Barème scores'!$A$2:$A$50,"Q13",'Barème scores'!$B$2:$B$50,R49))</f>
        <v/>
      </c>
      <c r="AH49" t="str">
        <f t="shared" si="1"/>
        <v/>
      </c>
    </row>
    <row r="50" spans="1:34" s="8" customFormat="1" ht="29.2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28" t="str">
        <f>IF(COUNTA(D50:E50)&lt;2,"",SUMIFS('Barème scores'!$C$2:$C$50,'Barème scores'!$A$2:$A$50,"Q1",'Barème scores'!$B$2:$B$50,D50)+SUMIFS('Barème scores'!$C$2:$C$50,'Barème scores'!$A$2:$A$50,"Q2",'Barème scores'!$B$2:$B$50,E50))</f>
        <v/>
      </c>
      <c r="AC50" s="28" t="str">
        <f>IF(COUNTA(F50:G50)&lt;2,"",SUMIFS('Barème scores'!$C$2:$C$50,'Barème scores'!$A$2:$A$50,"Q3",'Barème scores'!$B$2:$B$50,F50)+SUMIFS('Barème scores'!$C$2:$C$50,'Barème scores'!$A$2:$A$50,"Q4",'Barème scores'!$B$2:$B$50,G50))</f>
        <v/>
      </c>
      <c r="AD50" s="28" t="str">
        <f>IF(COUNTA(H50:I50)&lt;2,"",SUMIFS('Barème scores'!$C$2:$C$50,'Barème scores'!$A$2:$A$50,"Q5",'Barème scores'!$B$2:$B$50,H50)+SUMIFS('Barème scores'!$C$2:$C$50,'Barème scores'!$A$2:$A$50,"Q6",'Barème scores'!$B$2:$B$50,I50))</f>
        <v/>
      </c>
      <c r="AE50" s="28" t="str">
        <f>IF(COUNTA(J50:K50)&lt;2,"",SUMIFS('Barème scores'!$C$2:$C$50,'Barème scores'!$A$2:$A$50,"Q7",'Barème scores'!$B$2:$B$50,J50)+SUMIFS('Barème scores'!$C$2:$C$50,'Barème scores'!$A$2:$A$50,"Q8",'Barème scores'!$B$2:$B$50,K50))</f>
        <v/>
      </c>
      <c r="AF50" s="29" t="str">
        <f>IF(COUNTA(L50:N50)&lt;3,"",IF(AND(N50&lt;&gt;"Non / je ne sais pas",COUNTA(O50:Q50)&lt;3),"",SUMIFS('Barème scores'!$C$2:$C$50,'Barème scores'!$A$2:$A$50,"Q9",'Barème scores'!$B$2:$B$50,L50)+SUMIFS('Barème scores'!$C$2:$C$50,'Barème scores'!$A$2:$A$50,"Q10",'Barème scores'!$B$2:$B$50,M50)+SUMIFS('Barème scores'!$C$2:$C$50,'Barème scores'!$A$2:$A$50,"Q11",'Barème scores'!$B$2:$B$50,N50)+IF(N50="Non / je ne sais pas",3,IF(COUNTIF(O50:Q50,"Oui")&gt;=2,1,IF(COUNTIF(O50:Q50,"Oui")=1,2,3)))))</f>
        <v/>
      </c>
      <c r="AG50" s="29" t="str">
        <f>IF(R50="","",SUMIFS('Barème scores'!$C$2:$C$50,'Barème scores'!$A$2:$A$50,"Q13",'Barème scores'!$B$2:$B$50,R50))</f>
        <v/>
      </c>
      <c r="AH50" t="str">
        <f t="shared" si="1"/>
        <v/>
      </c>
    </row>
    <row r="51" spans="1:34" s="8" customFormat="1" ht="29.2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28" t="str">
        <f>IF(COUNTA(D51:E51)&lt;2,"",SUMIFS('Barème scores'!$C$2:$C$50,'Barème scores'!$A$2:$A$50,"Q1",'Barème scores'!$B$2:$B$50,D51)+SUMIFS('Barème scores'!$C$2:$C$50,'Barème scores'!$A$2:$A$50,"Q2",'Barème scores'!$B$2:$B$50,E51))</f>
        <v/>
      </c>
      <c r="AC51" s="28" t="str">
        <f>IF(COUNTA(F51:G51)&lt;2,"",SUMIFS('Barème scores'!$C$2:$C$50,'Barème scores'!$A$2:$A$50,"Q3",'Barème scores'!$B$2:$B$50,F51)+SUMIFS('Barème scores'!$C$2:$C$50,'Barème scores'!$A$2:$A$50,"Q4",'Barème scores'!$B$2:$B$50,G51))</f>
        <v/>
      </c>
      <c r="AD51" s="28" t="str">
        <f>IF(COUNTA(H51:I51)&lt;2,"",SUMIFS('Barème scores'!$C$2:$C$50,'Barème scores'!$A$2:$A$50,"Q5",'Barème scores'!$B$2:$B$50,H51)+SUMIFS('Barème scores'!$C$2:$C$50,'Barème scores'!$A$2:$A$50,"Q6",'Barème scores'!$B$2:$B$50,I51))</f>
        <v/>
      </c>
      <c r="AE51" s="28" t="str">
        <f>IF(COUNTA(J51:K51)&lt;2,"",SUMIFS('Barème scores'!$C$2:$C$50,'Barème scores'!$A$2:$A$50,"Q7",'Barème scores'!$B$2:$B$50,J51)+SUMIFS('Barème scores'!$C$2:$C$50,'Barème scores'!$A$2:$A$50,"Q8",'Barème scores'!$B$2:$B$50,K51))</f>
        <v/>
      </c>
      <c r="AF51" s="29" t="str">
        <f>IF(COUNTA(L51:N51)&lt;3,"",IF(AND(N51&lt;&gt;"Non / je ne sais pas",COUNTA(O51:Q51)&lt;3),"",SUMIFS('Barème scores'!$C$2:$C$50,'Barème scores'!$A$2:$A$50,"Q9",'Barème scores'!$B$2:$B$50,L51)+SUMIFS('Barème scores'!$C$2:$C$50,'Barème scores'!$A$2:$A$50,"Q10",'Barème scores'!$B$2:$B$50,M51)+SUMIFS('Barème scores'!$C$2:$C$50,'Barème scores'!$A$2:$A$50,"Q11",'Barème scores'!$B$2:$B$50,N51)+IF(N51="Non / je ne sais pas",3,IF(COUNTIF(O51:Q51,"Oui")&gt;=2,1,IF(COUNTIF(O51:Q51,"Oui")=1,2,3)))))</f>
        <v/>
      </c>
      <c r="AG51" s="29" t="str">
        <f>IF(R51="","",SUMIFS('Barème scores'!$C$2:$C$50,'Barème scores'!$A$2:$A$50,"Q13",'Barème scores'!$B$2:$B$50,R51))</f>
        <v/>
      </c>
      <c r="AH51" t="str">
        <f t="shared" si="1"/>
        <v/>
      </c>
    </row>
    <row r="52" spans="1:34" s="8" customFormat="1" ht="29.2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28" t="str">
        <f>IF(COUNTA(D52:E52)&lt;2,"",SUMIFS('Barème scores'!$C$2:$C$50,'Barème scores'!$A$2:$A$50,"Q1",'Barème scores'!$B$2:$B$50,D52)+SUMIFS('Barème scores'!$C$2:$C$50,'Barème scores'!$A$2:$A$50,"Q2",'Barème scores'!$B$2:$B$50,E52))</f>
        <v/>
      </c>
      <c r="AC52" s="28" t="str">
        <f>IF(COUNTA(F52:G52)&lt;2,"",SUMIFS('Barème scores'!$C$2:$C$50,'Barème scores'!$A$2:$A$50,"Q3",'Barème scores'!$B$2:$B$50,F52)+SUMIFS('Barème scores'!$C$2:$C$50,'Barème scores'!$A$2:$A$50,"Q4",'Barème scores'!$B$2:$B$50,G52))</f>
        <v/>
      </c>
      <c r="AD52" s="28" t="str">
        <f>IF(COUNTA(H52:I52)&lt;2,"",SUMIFS('Barème scores'!$C$2:$C$50,'Barème scores'!$A$2:$A$50,"Q5",'Barème scores'!$B$2:$B$50,H52)+SUMIFS('Barème scores'!$C$2:$C$50,'Barème scores'!$A$2:$A$50,"Q6",'Barème scores'!$B$2:$B$50,I52))</f>
        <v/>
      </c>
      <c r="AE52" s="28" t="str">
        <f>IF(COUNTA(J52:K52)&lt;2,"",SUMIFS('Barème scores'!$C$2:$C$50,'Barème scores'!$A$2:$A$50,"Q7",'Barème scores'!$B$2:$B$50,J52)+SUMIFS('Barème scores'!$C$2:$C$50,'Barème scores'!$A$2:$A$50,"Q8",'Barème scores'!$B$2:$B$50,K52))</f>
        <v/>
      </c>
      <c r="AF52" s="29" t="str">
        <f>IF(COUNTA(L52:N52)&lt;3,"",IF(AND(N52&lt;&gt;"Non / je ne sais pas",COUNTA(O52:Q52)&lt;3),"",SUMIFS('Barème scores'!$C$2:$C$50,'Barème scores'!$A$2:$A$50,"Q9",'Barème scores'!$B$2:$B$50,L52)+SUMIFS('Barème scores'!$C$2:$C$50,'Barème scores'!$A$2:$A$50,"Q10",'Barème scores'!$B$2:$B$50,M52)+SUMIFS('Barème scores'!$C$2:$C$50,'Barème scores'!$A$2:$A$50,"Q11",'Barème scores'!$B$2:$B$50,N52)+IF(N52="Non / je ne sais pas",3,IF(COUNTIF(O52:Q52,"Oui")&gt;=2,1,IF(COUNTIF(O52:Q52,"Oui")=1,2,3)))))</f>
        <v/>
      </c>
      <c r="AG52" s="29" t="str">
        <f>IF(R52="","",SUMIFS('Barème scores'!$C$2:$C$50,'Barème scores'!$A$2:$A$50,"Q13",'Barème scores'!$B$2:$B$50,R52))</f>
        <v/>
      </c>
      <c r="AH52" t="str">
        <f t="shared" si="1"/>
        <v/>
      </c>
    </row>
    <row r="53" spans="1:34" s="8" customFormat="1" ht="29.2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28" t="str">
        <f>IF(COUNTA(D53:E53)&lt;2,"",SUMIFS('Barème scores'!$C$2:$C$50,'Barème scores'!$A$2:$A$50,"Q1",'Barème scores'!$B$2:$B$50,D53)+SUMIFS('Barème scores'!$C$2:$C$50,'Barème scores'!$A$2:$A$50,"Q2",'Barème scores'!$B$2:$B$50,E53))</f>
        <v/>
      </c>
      <c r="AC53" s="28" t="str">
        <f>IF(COUNTA(F53:G53)&lt;2,"",SUMIFS('Barème scores'!$C$2:$C$50,'Barème scores'!$A$2:$A$50,"Q3",'Barème scores'!$B$2:$B$50,F53)+SUMIFS('Barème scores'!$C$2:$C$50,'Barème scores'!$A$2:$A$50,"Q4",'Barème scores'!$B$2:$B$50,G53))</f>
        <v/>
      </c>
      <c r="AD53" s="28" t="str">
        <f>IF(COUNTA(H53:I53)&lt;2,"",SUMIFS('Barème scores'!$C$2:$C$50,'Barème scores'!$A$2:$A$50,"Q5",'Barème scores'!$B$2:$B$50,H53)+SUMIFS('Barème scores'!$C$2:$C$50,'Barème scores'!$A$2:$A$50,"Q6",'Barème scores'!$B$2:$B$50,I53))</f>
        <v/>
      </c>
      <c r="AE53" s="28" t="str">
        <f>IF(COUNTA(J53:K53)&lt;2,"",SUMIFS('Barème scores'!$C$2:$C$50,'Barème scores'!$A$2:$A$50,"Q7",'Barème scores'!$B$2:$B$50,J53)+SUMIFS('Barème scores'!$C$2:$C$50,'Barème scores'!$A$2:$A$50,"Q8",'Barème scores'!$B$2:$B$50,K53))</f>
        <v/>
      </c>
      <c r="AF53" s="29" t="str">
        <f>IF(COUNTA(L53:N53)&lt;3,"",IF(AND(N53&lt;&gt;"Non / je ne sais pas",COUNTA(O53:Q53)&lt;3),"",SUMIFS('Barème scores'!$C$2:$C$50,'Barème scores'!$A$2:$A$50,"Q9",'Barème scores'!$B$2:$B$50,L53)+SUMIFS('Barème scores'!$C$2:$C$50,'Barème scores'!$A$2:$A$50,"Q10",'Barème scores'!$B$2:$B$50,M53)+SUMIFS('Barème scores'!$C$2:$C$50,'Barème scores'!$A$2:$A$50,"Q11",'Barème scores'!$B$2:$B$50,N53)+IF(N53="Non / je ne sais pas",3,IF(COUNTIF(O53:Q53,"Oui")&gt;=2,1,IF(COUNTIF(O53:Q53,"Oui")=1,2,3)))))</f>
        <v/>
      </c>
      <c r="AG53" s="29" t="str">
        <f>IF(R53="","",SUMIFS('Barème scores'!$C$2:$C$50,'Barème scores'!$A$2:$A$50,"Q13",'Barème scores'!$B$2:$B$50,R53))</f>
        <v/>
      </c>
      <c r="AH53" t="str">
        <f t="shared" si="1"/>
        <v/>
      </c>
    </row>
    <row r="54" spans="1:34" s="8" customFormat="1" ht="29.2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28" t="str">
        <f>IF(COUNTA(D54:E54)&lt;2,"",SUMIFS('Barème scores'!$C$2:$C$50,'Barème scores'!$A$2:$A$50,"Q1",'Barème scores'!$B$2:$B$50,D54)+SUMIFS('Barème scores'!$C$2:$C$50,'Barème scores'!$A$2:$A$50,"Q2",'Barème scores'!$B$2:$B$50,E54))</f>
        <v/>
      </c>
      <c r="AC54" s="28" t="str">
        <f>IF(COUNTA(F54:G54)&lt;2,"",SUMIFS('Barème scores'!$C$2:$C$50,'Barème scores'!$A$2:$A$50,"Q3",'Barème scores'!$B$2:$B$50,F54)+SUMIFS('Barème scores'!$C$2:$C$50,'Barème scores'!$A$2:$A$50,"Q4",'Barème scores'!$B$2:$B$50,G54))</f>
        <v/>
      </c>
      <c r="AD54" s="28" t="str">
        <f>IF(COUNTA(H54:I54)&lt;2,"",SUMIFS('Barème scores'!$C$2:$C$50,'Barème scores'!$A$2:$A$50,"Q5",'Barème scores'!$B$2:$B$50,H54)+SUMIFS('Barème scores'!$C$2:$C$50,'Barème scores'!$A$2:$A$50,"Q6",'Barème scores'!$B$2:$B$50,I54))</f>
        <v/>
      </c>
      <c r="AE54" s="28" t="str">
        <f>IF(COUNTA(J54:K54)&lt;2,"",SUMIFS('Barème scores'!$C$2:$C$50,'Barème scores'!$A$2:$A$50,"Q7",'Barème scores'!$B$2:$B$50,J54)+SUMIFS('Barème scores'!$C$2:$C$50,'Barème scores'!$A$2:$A$50,"Q8",'Barème scores'!$B$2:$B$50,K54))</f>
        <v/>
      </c>
      <c r="AF54" s="29" t="str">
        <f>IF(COUNTA(L54:N54)&lt;3,"",IF(AND(N54&lt;&gt;"Non / je ne sais pas",COUNTA(O54:Q54)&lt;3),"",SUMIFS('Barème scores'!$C$2:$C$50,'Barème scores'!$A$2:$A$50,"Q9",'Barème scores'!$B$2:$B$50,L54)+SUMIFS('Barème scores'!$C$2:$C$50,'Barème scores'!$A$2:$A$50,"Q10",'Barème scores'!$B$2:$B$50,M54)+SUMIFS('Barème scores'!$C$2:$C$50,'Barème scores'!$A$2:$A$50,"Q11",'Barème scores'!$B$2:$B$50,N54)+IF(N54="Non / je ne sais pas",3,IF(COUNTIF(O54:Q54,"Oui")&gt;=2,1,IF(COUNTIF(O54:Q54,"Oui")=1,2,3)))))</f>
        <v/>
      </c>
      <c r="AG54" s="29" t="str">
        <f>IF(R54="","",SUMIFS('Barème scores'!$C$2:$C$50,'Barème scores'!$A$2:$A$50,"Q13",'Barème scores'!$B$2:$B$50,R54))</f>
        <v/>
      </c>
      <c r="AH54" t="str">
        <f t="shared" si="1"/>
        <v/>
      </c>
    </row>
    <row r="55" spans="1:34" s="8" customFormat="1" ht="29.2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28" t="str">
        <f>IF(COUNTA(D55:E55)&lt;2,"",SUMIFS('Barème scores'!$C$2:$C$50,'Barème scores'!$A$2:$A$50,"Q1",'Barème scores'!$B$2:$B$50,D55)+SUMIFS('Barème scores'!$C$2:$C$50,'Barème scores'!$A$2:$A$50,"Q2",'Barème scores'!$B$2:$B$50,E55))</f>
        <v/>
      </c>
      <c r="AC55" s="28" t="str">
        <f>IF(COUNTA(F55:G55)&lt;2,"",SUMIFS('Barème scores'!$C$2:$C$50,'Barème scores'!$A$2:$A$50,"Q3",'Barème scores'!$B$2:$B$50,F55)+SUMIFS('Barème scores'!$C$2:$C$50,'Barème scores'!$A$2:$A$50,"Q4",'Barème scores'!$B$2:$B$50,G55))</f>
        <v/>
      </c>
      <c r="AD55" s="28" t="str">
        <f>IF(COUNTA(H55:I55)&lt;2,"",SUMIFS('Barème scores'!$C$2:$C$50,'Barème scores'!$A$2:$A$50,"Q5",'Barème scores'!$B$2:$B$50,H55)+SUMIFS('Barème scores'!$C$2:$C$50,'Barème scores'!$A$2:$A$50,"Q6",'Barème scores'!$B$2:$B$50,I55))</f>
        <v/>
      </c>
      <c r="AE55" s="28" t="str">
        <f>IF(COUNTA(J55:K55)&lt;2,"",SUMIFS('Barème scores'!$C$2:$C$50,'Barème scores'!$A$2:$A$50,"Q7",'Barème scores'!$B$2:$B$50,J55)+SUMIFS('Barème scores'!$C$2:$C$50,'Barème scores'!$A$2:$A$50,"Q8",'Barème scores'!$B$2:$B$50,K55))</f>
        <v/>
      </c>
      <c r="AF55" s="29" t="str">
        <f>IF(COUNTA(L55:N55)&lt;3,"",IF(AND(N55&lt;&gt;"Non / je ne sais pas",COUNTA(O55:Q55)&lt;3),"",SUMIFS('Barème scores'!$C$2:$C$50,'Barème scores'!$A$2:$A$50,"Q9",'Barème scores'!$B$2:$B$50,L55)+SUMIFS('Barème scores'!$C$2:$C$50,'Barème scores'!$A$2:$A$50,"Q10",'Barème scores'!$B$2:$B$50,M55)+SUMIFS('Barème scores'!$C$2:$C$50,'Barème scores'!$A$2:$A$50,"Q11",'Barème scores'!$B$2:$B$50,N55)+IF(N55="Non / je ne sais pas",3,IF(COUNTIF(O55:Q55,"Oui")&gt;=2,1,IF(COUNTIF(O55:Q55,"Oui")=1,2,3)))))</f>
        <v/>
      </c>
      <c r="AG55" s="29" t="str">
        <f>IF(R55="","",SUMIFS('Barème scores'!$C$2:$C$50,'Barème scores'!$A$2:$A$50,"Q13",'Barème scores'!$B$2:$B$50,R55))</f>
        <v/>
      </c>
      <c r="AH55" t="str">
        <f t="shared" si="1"/>
        <v/>
      </c>
    </row>
    <row r="56" spans="1:34" s="8" customFormat="1" ht="29.2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28" t="str">
        <f>IF(COUNTA(D56:E56)&lt;2,"",SUMIFS('Barème scores'!$C$2:$C$50,'Barème scores'!$A$2:$A$50,"Q1",'Barème scores'!$B$2:$B$50,D56)+SUMIFS('Barème scores'!$C$2:$C$50,'Barème scores'!$A$2:$A$50,"Q2",'Barème scores'!$B$2:$B$50,E56))</f>
        <v/>
      </c>
      <c r="AC56" s="28" t="str">
        <f>IF(COUNTA(F56:G56)&lt;2,"",SUMIFS('Barème scores'!$C$2:$C$50,'Barème scores'!$A$2:$A$50,"Q3",'Barème scores'!$B$2:$B$50,F56)+SUMIFS('Barème scores'!$C$2:$C$50,'Barème scores'!$A$2:$A$50,"Q4",'Barème scores'!$B$2:$B$50,G56))</f>
        <v/>
      </c>
      <c r="AD56" s="28" t="str">
        <f>IF(COUNTA(H56:I56)&lt;2,"",SUMIFS('Barème scores'!$C$2:$C$50,'Barème scores'!$A$2:$A$50,"Q5",'Barème scores'!$B$2:$B$50,H56)+SUMIFS('Barème scores'!$C$2:$C$50,'Barème scores'!$A$2:$A$50,"Q6",'Barème scores'!$B$2:$B$50,I56))</f>
        <v/>
      </c>
      <c r="AE56" s="28" t="str">
        <f>IF(COUNTA(J56:K56)&lt;2,"",SUMIFS('Barème scores'!$C$2:$C$50,'Barème scores'!$A$2:$A$50,"Q7",'Barème scores'!$B$2:$B$50,J56)+SUMIFS('Barème scores'!$C$2:$C$50,'Barème scores'!$A$2:$A$50,"Q8",'Barème scores'!$B$2:$B$50,K56))</f>
        <v/>
      </c>
      <c r="AF56" s="29" t="str">
        <f>IF(COUNTA(L56:N56)&lt;3,"",IF(AND(N56&lt;&gt;"Non / je ne sais pas",COUNTA(O56:Q56)&lt;3),"",SUMIFS('Barème scores'!$C$2:$C$50,'Barème scores'!$A$2:$A$50,"Q9",'Barème scores'!$B$2:$B$50,L56)+SUMIFS('Barème scores'!$C$2:$C$50,'Barème scores'!$A$2:$A$50,"Q10",'Barème scores'!$B$2:$B$50,M56)+SUMIFS('Barème scores'!$C$2:$C$50,'Barème scores'!$A$2:$A$50,"Q11",'Barème scores'!$B$2:$B$50,N56)+IF(N56="Non / je ne sais pas",3,IF(COUNTIF(O56:Q56,"Oui")&gt;=2,1,IF(COUNTIF(O56:Q56,"Oui")=1,2,3)))))</f>
        <v/>
      </c>
      <c r="AG56" s="29" t="str">
        <f>IF(R56="","",SUMIFS('Barème scores'!$C$2:$C$50,'Barème scores'!$A$2:$A$50,"Q13",'Barème scores'!$B$2:$B$50,R56))</f>
        <v/>
      </c>
      <c r="AH56" t="str">
        <f t="shared" si="1"/>
        <v/>
      </c>
    </row>
    <row r="57" spans="1:34" s="8" customFormat="1" ht="29.2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28" t="str">
        <f>IF(COUNTA(D57:E57)&lt;2,"",SUMIFS('Barème scores'!$C$2:$C$50,'Barème scores'!$A$2:$A$50,"Q1",'Barème scores'!$B$2:$B$50,D57)+SUMIFS('Barème scores'!$C$2:$C$50,'Barème scores'!$A$2:$A$50,"Q2",'Barème scores'!$B$2:$B$50,E57))</f>
        <v/>
      </c>
      <c r="AC57" s="28" t="str">
        <f>IF(COUNTA(F57:G57)&lt;2,"",SUMIFS('Barème scores'!$C$2:$C$50,'Barème scores'!$A$2:$A$50,"Q3",'Barème scores'!$B$2:$B$50,F57)+SUMIFS('Barème scores'!$C$2:$C$50,'Barème scores'!$A$2:$A$50,"Q4",'Barème scores'!$B$2:$B$50,G57))</f>
        <v/>
      </c>
      <c r="AD57" s="28" t="str">
        <f>IF(COUNTA(H57:I57)&lt;2,"",SUMIFS('Barème scores'!$C$2:$C$50,'Barème scores'!$A$2:$A$50,"Q5",'Barème scores'!$B$2:$B$50,H57)+SUMIFS('Barème scores'!$C$2:$C$50,'Barème scores'!$A$2:$A$50,"Q6",'Barème scores'!$B$2:$B$50,I57))</f>
        <v/>
      </c>
      <c r="AE57" s="28" t="str">
        <f>IF(COUNTA(J57:K57)&lt;2,"",SUMIFS('Barème scores'!$C$2:$C$50,'Barème scores'!$A$2:$A$50,"Q7",'Barème scores'!$B$2:$B$50,J57)+SUMIFS('Barème scores'!$C$2:$C$50,'Barème scores'!$A$2:$A$50,"Q8",'Barème scores'!$B$2:$B$50,K57))</f>
        <v/>
      </c>
      <c r="AF57" s="29" t="str">
        <f>IF(COUNTA(L57:N57)&lt;3,"",IF(AND(N57&lt;&gt;"Non / je ne sais pas",COUNTA(O57:Q57)&lt;3),"",SUMIFS('Barème scores'!$C$2:$C$50,'Barème scores'!$A$2:$A$50,"Q9",'Barème scores'!$B$2:$B$50,L57)+SUMIFS('Barème scores'!$C$2:$C$50,'Barème scores'!$A$2:$A$50,"Q10",'Barème scores'!$B$2:$B$50,M57)+SUMIFS('Barème scores'!$C$2:$C$50,'Barème scores'!$A$2:$A$50,"Q11",'Barème scores'!$B$2:$B$50,N57)+IF(N57="Non / je ne sais pas",3,IF(COUNTIF(O57:Q57,"Oui")&gt;=2,1,IF(COUNTIF(O57:Q57,"Oui")=1,2,3)))))</f>
        <v/>
      </c>
      <c r="AG57" s="29" t="str">
        <f>IF(R57="","",SUMIFS('Barème scores'!$C$2:$C$50,'Barème scores'!$A$2:$A$50,"Q13",'Barème scores'!$B$2:$B$50,R57))</f>
        <v/>
      </c>
      <c r="AH57" t="str">
        <f t="shared" si="1"/>
        <v/>
      </c>
    </row>
    <row r="58" spans="1:34" s="8" customFormat="1" ht="29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28" t="str">
        <f>IF(COUNTA(D58:E58)&lt;2,"",SUMIFS('Barème scores'!$C$2:$C$50,'Barème scores'!$A$2:$A$50,"Q1",'Barème scores'!$B$2:$B$50,D58)+SUMIFS('Barème scores'!$C$2:$C$50,'Barème scores'!$A$2:$A$50,"Q2",'Barème scores'!$B$2:$B$50,E58))</f>
        <v/>
      </c>
      <c r="AC58" s="28" t="str">
        <f>IF(COUNTA(F58:G58)&lt;2,"",SUMIFS('Barème scores'!$C$2:$C$50,'Barème scores'!$A$2:$A$50,"Q3",'Barème scores'!$B$2:$B$50,F58)+SUMIFS('Barème scores'!$C$2:$C$50,'Barème scores'!$A$2:$A$50,"Q4",'Barème scores'!$B$2:$B$50,G58))</f>
        <v/>
      </c>
      <c r="AD58" s="28" t="str">
        <f>IF(COUNTA(H58:I58)&lt;2,"",SUMIFS('Barème scores'!$C$2:$C$50,'Barème scores'!$A$2:$A$50,"Q5",'Barème scores'!$B$2:$B$50,H58)+SUMIFS('Barème scores'!$C$2:$C$50,'Barème scores'!$A$2:$A$50,"Q6",'Barème scores'!$B$2:$B$50,I58))</f>
        <v/>
      </c>
      <c r="AE58" s="28" t="str">
        <f>IF(COUNTA(J58:K58)&lt;2,"",SUMIFS('Barème scores'!$C$2:$C$50,'Barème scores'!$A$2:$A$50,"Q7",'Barème scores'!$B$2:$B$50,J58)+SUMIFS('Barème scores'!$C$2:$C$50,'Barème scores'!$A$2:$A$50,"Q8",'Barème scores'!$B$2:$B$50,K58))</f>
        <v/>
      </c>
      <c r="AF58" s="29" t="str">
        <f>IF(COUNTA(L58:N58)&lt;3,"",IF(AND(N58&lt;&gt;"Non / je ne sais pas",COUNTA(O58:Q58)&lt;3),"",SUMIFS('Barème scores'!$C$2:$C$50,'Barème scores'!$A$2:$A$50,"Q9",'Barème scores'!$B$2:$B$50,L58)+SUMIFS('Barème scores'!$C$2:$C$50,'Barème scores'!$A$2:$A$50,"Q10",'Barème scores'!$B$2:$B$50,M58)+SUMIFS('Barème scores'!$C$2:$C$50,'Barème scores'!$A$2:$A$50,"Q11",'Barème scores'!$B$2:$B$50,N58)+IF(N58="Non / je ne sais pas",3,IF(COUNTIF(O58:Q58,"Oui")&gt;=2,1,IF(COUNTIF(O58:Q58,"Oui")=1,2,3)))))</f>
        <v/>
      </c>
      <c r="AG58" s="29" t="str">
        <f>IF(R58="","",SUMIFS('Barème scores'!$C$2:$C$50,'Barème scores'!$A$2:$A$50,"Q13",'Barème scores'!$B$2:$B$50,R58))</f>
        <v/>
      </c>
      <c r="AH58" t="str">
        <f t="shared" si="1"/>
        <v/>
      </c>
    </row>
    <row r="59" spans="1:34" s="8" customFormat="1" ht="29.2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28" t="str">
        <f>IF(COUNTA(D59:E59)&lt;2,"",SUMIFS('Barème scores'!$C$2:$C$50,'Barème scores'!$A$2:$A$50,"Q1",'Barème scores'!$B$2:$B$50,D59)+SUMIFS('Barème scores'!$C$2:$C$50,'Barème scores'!$A$2:$A$50,"Q2",'Barème scores'!$B$2:$B$50,E59))</f>
        <v/>
      </c>
      <c r="AC59" s="28" t="str">
        <f>IF(COUNTA(F59:G59)&lt;2,"",SUMIFS('Barème scores'!$C$2:$C$50,'Barème scores'!$A$2:$A$50,"Q3",'Barème scores'!$B$2:$B$50,F59)+SUMIFS('Barème scores'!$C$2:$C$50,'Barème scores'!$A$2:$A$50,"Q4",'Barème scores'!$B$2:$B$50,G59))</f>
        <v/>
      </c>
      <c r="AD59" s="28" t="str">
        <f>IF(COUNTA(H59:I59)&lt;2,"",SUMIFS('Barème scores'!$C$2:$C$50,'Barème scores'!$A$2:$A$50,"Q5",'Barème scores'!$B$2:$B$50,H59)+SUMIFS('Barème scores'!$C$2:$C$50,'Barème scores'!$A$2:$A$50,"Q6",'Barème scores'!$B$2:$B$50,I59))</f>
        <v/>
      </c>
      <c r="AE59" s="28" t="str">
        <f>IF(COUNTA(J59:K59)&lt;2,"",SUMIFS('Barème scores'!$C$2:$C$50,'Barème scores'!$A$2:$A$50,"Q7",'Barème scores'!$B$2:$B$50,J59)+SUMIFS('Barème scores'!$C$2:$C$50,'Barème scores'!$A$2:$A$50,"Q8",'Barème scores'!$B$2:$B$50,K59))</f>
        <v/>
      </c>
      <c r="AF59" s="29" t="str">
        <f>IF(COUNTA(L59:N59)&lt;3,"",IF(AND(N59&lt;&gt;"Non / je ne sais pas",COUNTA(O59:Q59)&lt;3),"",SUMIFS('Barème scores'!$C$2:$C$50,'Barème scores'!$A$2:$A$50,"Q9",'Barème scores'!$B$2:$B$50,L59)+SUMIFS('Barème scores'!$C$2:$C$50,'Barème scores'!$A$2:$A$50,"Q10",'Barème scores'!$B$2:$B$50,M59)+SUMIFS('Barème scores'!$C$2:$C$50,'Barème scores'!$A$2:$A$50,"Q11",'Barème scores'!$B$2:$B$50,N59)+IF(N59="Non / je ne sais pas",3,IF(COUNTIF(O59:Q59,"Oui")&gt;=2,1,IF(COUNTIF(O59:Q59,"Oui")=1,2,3)))))</f>
        <v/>
      </c>
      <c r="AG59" s="29" t="str">
        <f>IF(R59="","",SUMIFS('Barème scores'!$C$2:$C$50,'Barème scores'!$A$2:$A$50,"Q13",'Barème scores'!$B$2:$B$50,R59))</f>
        <v/>
      </c>
      <c r="AH59" t="str">
        <f t="shared" si="1"/>
        <v/>
      </c>
    </row>
    <row r="60" spans="1:34" s="8" customFormat="1" ht="29.2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28" t="str">
        <f>IF(COUNTA(D60:E60)&lt;2,"",SUMIFS('Barème scores'!$C$2:$C$50,'Barème scores'!$A$2:$A$50,"Q1",'Barème scores'!$B$2:$B$50,D60)+SUMIFS('Barème scores'!$C$2:$C$50,'Barème scores'!$A$2:$A$50,"Q2",'Barème scores'!$B$2:$B$50,E60))</f>
        <v/>
      </c>
      <c r="AC60" s="28" t="str">
        <f>IF(COUNTA(F60:G60)&lt;2,"",SUMIFS('Barème scores'!$C$2:$C$50,'Barème scores'!$A$2:$A$50,"Q3",'Barème scores'!$B$2:$B$50,F60)+SUMIFS('Barème scores'!$C$2:$C$50,'Barème scores'!$A$2:$A$50,"Q4",'Barème scores'!$B$2:$B$50,G60))</f>
        <v/>
      </c>
      <c r="AD60" s="28" t="str">
        <f>IF(COUNTA(H60:I60)&lt;2,"",SUMIFS('Barème scores'!$C$2:$C$50,'Barème scores'!$A$2:$A$50,"Q5",'Barème scores'!$B$2:$B$50,H60)+SUMIFS('Barème scores'!$C$2:$C$50,'Barème scores'!$A$2:$A$50,"Q6",'Barème scores'!$B$2:$B$50,I60))</f>
        <v/>
      </c>
      <c r="AE60" s="28" t="str">
        <f>IF(COUNTA(J60:K60)&lt;2,"",SUMIFS('Barème scores'!$C$2:$C$50,'Barème scores'!$A$2:$A$50,"Q7",'Barème scores'!$B$2:$B$50,J60)+SUMIFS('Barème scores'!$C$2:$C$50,'Barème scores'!$A$2:$A$50,"Q8",'Barème scores'!$B$2:$B$50,K60))</f>
        <v/>
      </c>
      <c r="AF60" s="29" t="str">
        <f>IF(COUNTA(L60:N60)&lt;3,"",IF(AND(N60&lt;&gt;"Non / je ne sais pas",COUNTA(O60:Q60)&lt;3),"",SUMIFS('Barème scores'!$C$2:$C$50,'Barème scores'!$A$2:$A$50,"Q9",'Barème scores'!$B$2:$B$50,L60)+SUMIFS('Barème scores'!$C$2:$C$50,'Barème scores'!$A$2:$A$50,"Q10",'Barème scores'!$B$2:$B$50,M60)+SUMIFS('Barème scores'!$C$2:$C$50,'Barème scores'!$A$2:$A$50,"Q11",'Barème scores'!$B$2:$B$50,N60)+IF(N60="Non / je ne sais pas",3,IF(COUNTIF(O60:Q60,"Oui")&gt;=2,1,IF(COUNTIF(O60:Q60,"Oui")=1,2,3)))))</f>
        <v/>
      </c>
      <c r="AG60" s="29" t="str">
        <f>IF(R60="","",SUMIFS('Barème scores'!$C$2:$C$50,'Barème scores'!$A$2:$A$50,"Q13",'Barème scores'!$B$2:$B$50,R60))</f>
        <v/>
      </c>
      <c r="AH60" t="str">
        <f t="shared" si="1"/>
        <v/>
      </c>
    </row>
    <row r="61" spans="1:34" s="8" customFormat="1" ht="29.2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28" t="str">
        <f>IF(COUNTA(D61:E61)&lt;2,"",SUMIFS('Barème scores'!$C$2:$C$50,'Barème scores'!$A$2:$A$50,"Q1",'Barème scores'!$B$2:$B$50,D61)+SUMIFS('Barème scores'!$C$2:$C$50,'Barème scores'!$A$2:$A$50,"Q2",'Barème scores'!$B$2:$B$50,E61))</f>
        <v/>
      </c>
      <c r="AC61" s="28" t="str">
        <f>IF(COUNTA(F61:G61)&lt;2,"",SUMIFS('Barème scores'!$C$2:$C$50,'Barème scores'!$A$2:$A$50,"Q3",'Barème scores'!$B$2:$B$50,F61)+SUMIFS('Barème scores'!$C$2:$C$50,'Barème scores'!$A$2:$A$50,"Q4",'Barème scores'!$B$2:$B$50,G61))</f>
        <v/>
      </c>
      <c r="AD61" s="28" t="str">
        <f>IF(COUNTA(H61:I61)&lt;2,"",SUMIFS('Barème scores'!$C$2:$C$50,'Barème scores'!$A$2:$A$50,"Q5",'Barème scores'!$B$2:$B$50,H61)+SUMIFS('Barème scores'!$C$2:$C$50,'Barème scores'!$A$2:$A$50,"Q6",'Barème scores'!$B$2:$B$50,I61))</f>
        <v/>
      </c>
      <c r="AE61" s="28" t="str">
        <f>IF(COUNTA(J61:K61)&lt;2,"",SUMIFS('Barème scores'!$C$2:$C$50,'Barème scores'!$A$2:$A$50,"Q7",'Barème scores'!$B$2:$B$50,J61)+SUMIFS('Barème scores'!$C$2:$C$50,'Barème scores'!$A$2:$A$50,"Q8",'Barème scores'!$B$2:$B$50,K61))</f>
        <v/>
      </c>
      <c r="AF61" s="29" t="str">
        <f>IF(COUNTA(L61:N61)&lt;3,"",IF(AND(N61&lt;&gt;"Non / je ne sais pas",COUNTA(O61:Q61)&lt;3),"",SUMIFS('Barème scores'!$C$2:$C$50,'Barème scores'!$A$2:$A$50,"Q9",'Barème scores'!$B$2:$B$50,L61)+SUMIFS('Barème scores'!$C$2:$C$50,'Barème scores'!$A$2:$A$50,"Q10",'Barème scores'!$B$2:$B$50,M61)+SUMIFS('Barème scores'!$C$2:$C$50,'Barème scores'!$A$2:$A$50,"Q11",'Barème scores'!$B$2:$B$50,N61)+IF(N61="Non / je ne sais pas",3,IF(COUNTIF(O61:Q61,"Oui")&gt;=2,1,IF(COUNTIF(O61:Q61,"Oui")=1,2,3)))))</f>
        <v/>
      </c>
      <c r="AG61" s="29" t="str">
        <f>IF(R61="","",SUMIFS('Barème scores'!$C$2:$C$50,'Barème scores'!$A$2:$A$50,"Q13",'Barème scores'!$B$2:$B$50,R61))</f>
        <v/>
      </c>
      <c r="AH61" t="str">
        <f t="shared" si="1"/>
        <v/>
      </c>
    </row>
    <row r="62" spans="1:34" s="8" customFormat="1" ht="29.2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28" t="str">
        <f>IF(COUNTA(D62:E62)&lt;2,"",SUMIFS('Barème scores'!$C$2:$C$50,'Barème scores'!$A$2:$A$50,"Q1",'Barème scores'!$B$2:$B$50,D62)+SUMIFS('Barème scores'!$C$2:$C$50,'Barème scores'!$A$2:$A$50,"Q2",'Barème scores'!$B$2:$B$50,E62))</f>
        <v/>
      </c>
      <c r="AC62" s="28" t="str">
        <f>IF(COUNTA(F62:G62)&lt;2,"",SUMIFS('Barème scores'!$C$2:$C$50,'Barème scores'!$A$2:$A$50,"Q3",'Barème scores'!$B$2:$B$50,F62)+SUMIFS('Barème scores'!$C$2:$C$50,'Barème scores'!$A$2:$A$50,"Q4",'Barème scores'!$B$2:$B$50,G62))</f>
        <v/>
      </c>
      <c r="AD62" s="28" t="str">
        <f>IF(COUNTA(H62:I62)&lt;2,"",SUMIFS('Barème scores'!$C$2:$C$50,'Barème scores'!$A$2:$A$50,"Q5",'Barème scores'!$B$2:$B$50,H62)+SUMIFS('Barème scores'!$C$2:$C$50,'Barème scores'!$A$2:$A$50,"Q6",'Barème scores'!$B$2:$B$50,I62))</f>
        <v/>
      </c>
      <c r="AE62" s="28" t="str">
        <f>IF(COUNTA(J62:K62)&lt;2,"",SUMIFS('Barème scores'!$C$2:$C$50,'Barème scores'!$A$2:$A$50,"Q7",'Barème scores'!$B$2:$B$50,J62)+SUMIFS('Barème scores'!$C$2:$C$50,'Barème scores'!$A$2:$A$50,"Q8",'Barème scores'!$B$2:$B$50,K62))</f>
        <v/>
      </c>
      <c r="AF62" s="29" t="str">
        <f>IF(COUNTA(L62:N62)&lt;3,"",IF(AND(N62&lt;&gt;"Non / je ne sais pas",COUNTA(O62:Q62)&lt;3),"",SUMIFS('Barème scores'!$C$2:$C$50,'Barème scores'!$A$2:$A$50,"Q9",'Barème scores'!$B$2:$B$50,L62)+SUMIFS('Barème scores'!$C$2:$C$50,'Barème scores'!$A$2:$A$50,"Q10",'Barème scores'!$B$2:$B$50,M62)+SUMIFS('Barème scores'!$C$2:$C$50,'Barème scores'!$A$2:$A$50,"Q11",'Barème scores'!$B$2:$B$50,N62)+IF(N62="Non / je ne sais pas",3,IF(COUNTIF(O62:Q62,"Oui")&gt;=2,1,IF(COUNTIF(O62:Q62,"Oui")=1,2,3)))))</f>
        <v/>
      </c>
      <c r="AG62" s="29" t="str">
        <f>IF(R62="","",SUMIFS('Barème scores'!$C$2:$C$50,'Barème scores'!$A$2:$A$50,"Q13",'Barème scores'!$B$2:$B$50,R62))</f>
        <v/>
      </c>
      <c r="AH62" t="str">
        <f t="shared" si="1"/>
        <v/>
      </c>
    </row>
    <row r="63" spans="1:34" s="8" customFormat="1" ht="29.2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28" t="str">
        <f>IF(COUNTA(D63:E63)&lt;2,"",SUMIFS('Barème scores'!$C$2:$C$50,'Barème scores'!$A$2:$A$50,"Q1",'Barème scores'!$B$2:$B$50,D63)+SUMIFS('Barème scores'!$C$2:$C$50,'Barème scores'!$A$2:$A$50,"Q2",'Barème scores'!$B$2:$B$50,E63))</f>
        <v/>
      </c>
      <c r="AC63" s="28" t="str">
        <f>IF(COUNTA(F63:G63)&lt;2,"",SUMIFS('Barème scores'!$C$2:$C$50,'Barème scores'!$A$2:$A$50,"Q3",'Barème scores'!$B$2:$B$50,F63)+SUMIFS('Barème scores'!$C$2:$C$50,'Barème scores'!$A$2:$A$50,"Q4",'Barème scores'!$B$2:$B$50,G63))</f>
        <v/>
      </c>
      <c r="AD63" s="28" t="str">
        <f>IF(COUNTA(H63:I63)&lt;2,"",SUMIFS('Barème scores'!$C$2:$C$50,'Barème scores'!$A$2:$A$50,"Q5",'Barème scores'!$B$2:$B$50,H63)+SUMIFS('Barème scores'!$C$2:$C$50,'Barème scores'!$A$2:$A$50,"Q6",'Barème scores'!$B$2:$B$50,I63))</f>
        <v/>
      </c>
      <c r="AE63" s="28" t="str">
        <f>IF(COUNTA(J63:K63)&lt;2,"",SUMIFS('Barème scores'!$C$2:$C$50,'Barème scores'!$A$2:$A$50,"Q7",'Barème scores'!$B$2:$B$50,J63)+SUMIFS('Barème scores'!$C$2:$C$50,'Barème scores'!$A$2:$A$50,"Q8",'Barème scores'!$B$2:$B$50,K63))</f>
        <v/>
      </c>
      <c r="AF63" s="29" t="str">
        <f>IF(COUNTA(L63:N63)&lt;3,"",IF(AND(N63&lt;&gt;"Non / je ne sais pas",COUNTA(O63:Q63)&lt;3),"",SUMIFS('Barème scores'!$C$2:$C$50,'Barème scores'!$A$2:$A$50,"Q9",'Barème scores'!$B$2:$B$50,L63)+SUMIFS('Barème scores'!$C$2:$C$50,'Barème scores'!$A$2:$A$50,"Q10",'Barème scores'!$B$2:$B$50,M63)+SUMIFS('Barème scores'!$C$2:$C$50,'Barème scores'!$A$2:$A$50,"Q11",'Barème scores'!$B$2:$B$50,N63)+IF(N63="Non / je ne sais pas",3,IF(COUNTIF(O63:Q63,"Oui")&gt;=2,1,IF(COUNTIF(O63:Q63,"Oui")=1,2,3)))))</f>
        <v/>
      </c>
      <c r="AG63" s="29" t="str">
        <f>IF(R63="","",SUMIFS('Barème scores'!$C$2:$C$50,'Barème scores'!$A$2:$A$50,"Q13",'Barème scores'!$B$2:$B$50,R63))</f>
        <v/>
      </c>
      <c r="AH63" t="str">
        <f t="shared" si="1"/>
        <v/>
      </c>
    </row>
    <row r="64" spans="1:34" s="8" customFormat="1" ht="29.2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28" t="str">
        <f>IF(COUNTA(D64:E64)&lt;2,"",SUMIFS('Barème scores'!$C$2:$C$50,'Barème scores'!$A$2:$A$50,"Q1",'Barème scores'!$B$2:$B$50,D64)+SUMIFS('Barème scores'!$C$2:$C$50,'Barème scores'!$A$2:$A$50,"Q2",'Barème scores'!$B$2:$B$50,E64))</f>
        <v/>
      </c>
      <c r="AC64" s="28" t="str">
        <f>IF(COUNTA(F64:G64)&lt;2,"",SUMIFS('Barème scores'!$C$2:$C$50,'Barème scores'!$A$2:$A$50,"Q3",'Barème scores'!$B$2:$B$50,F64)+SUMIFS('Barème scores'!$C$2:$C$50,'Barème scores'!$A$2:$A$50,"Q4",'Barème scores'!$B$2:$B$50,G64))</f>
        <v/>
      </c>
      <c r="AD64" s="28" t="str">
        <f>IF(COUNTA(H64:I64)&lt;2,"",SUMIFS('Barème scores'!$C$2:$C$50,'Barème scores'!$A$2:$A$50,"Q5",'Barème scores'!$B$2:$B$50,H64)+SUMIFS('Barème scores'!$C$2:$C$50,'Barème scores'!$A$2:$A$50,"Q6",'Barème scores'!$B$2:$B$50,I64))</f>
        <v/>
      </c>
      <c r="AE64" s="28" t="str">
        <f>IF(COUNTA(J64:K64)&lt;2,"",SUMIFS('Barème scores'!$C$2:$C$50,'Barème scores'!$A$2:$A$50,"Q7",'Barème scores'!$B$2:$B$50,J64)+SUMIFS('Barème scores'!$C$2:$C$50,'Barème scores'!$A$2:$A$50,"Q8",'Barème scores'!$B$2:$B$50,K64))</f>
        <v/>
      </c>
      <c r="AF64" s="29" t="str">
        <f>IF(COUNTA(L64:N64)&lt;3,"",IF(AND(N64&lt;&gt;"Non / je ne sais pas",COUNTA(O64:Q64)&lt;3),"",SUMIFS('Barème scores'!$C$2:$C$50,'Barème scores'!$A$2:$A$50,"Q9",'Barème scores'!$B$2:$B$50,L64)+SUMIFS('Barème scores'!$C$2:$C$50,'Barème scores'!$A$2:$A$50,"Q10",'Barème scores'!$B$2:$B$50,M64)+SUMIFS('Barème scores'!$C$2:$C$50,'Barème scores'!$A$2:$A$50,"Q11",'Barème scores'!$B$2:$B$50,N64)+IF(N64="Non / je ne sais pas",3,IF(COUNTIF(O64:Q64,"Oui")&gt;=2,1,IF(COUNTIF(O64:Q64,"Oui")=1,2,3)))))</f>
        <v/>
      </c>
      <c r="AG64" s="29" t="str">
        <f>IF(R64="","",SUMIFS('Barème scores'!$C$2:$C$50,'Barème scores'!$A$2:$A$50,"Q13",'Barème scores'!$B$2:$B$50,R64))</f>
        <v/>
      </c>
      <c r="AH64" t="str">
        <f t="shared" si="1"/>
        <v/>
      </c>
    </row>
    <row r="65" spans="1:34" s="8" customFormat="1" ht="29.2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28" t="str">
        <f>IF(COUNTA(D65:E65)&lt;2,"",SUMIFS('Barème scores'!$C$2:$C$50,'Barème scores'!$A$2:$A$50,"Q1",'Barème scores'!$B$2:$B$50,D65)+SUMIFS('Barème scores'!$C$2:$C$50,'Barème scores'!$A$2:$A$50,"Q2",'Barème scores'!$B$2:$B$50,E65))</f>
        <v/>
      </c>
      <c r="AC65" s="28" t="str">
        <f>IF(COUNTA(F65:G65)&lt;2,"",SUMIFS('Barème scores'!$C$2:$C$50,'Barème scores'!$A$2:$A$50,"Q3",'Barème scores'!$B$2:$B$50,F65)+SUMIFS('Barème scores'!$C$2:$C$50,'Barème scores'!$A$2:$A$50,"Q4",'Barème scores'!$B$2:$B$50,G65))</f>
        <v/>
      </c>
      <c r="AD65" s="28" t="str">
        <f>IF(COUNTA(H65:I65)&lt;2,"",SUMIFS('Barème scores'!$C$2:$C$50,'Barème scores'!$A$2:$A$50,"Q5",'Barème scores'!$B$2:$B$50,H65)+SUMIFS('Barème scores'!$C$2:$C$50,'Barème scores'!$A$2:$A$50,"Q6",'Barème scores'!$B$2:$B$50,I65))</f>
        <v/>
      </c>
      <c r="AE65" s="28" t="str">
        <f>IF(COUNTA(J65:K65)&lt;2,"",SUMIFS('Barème scores'!$C$2:$C$50,'Barème scores'!$A$2:$A$50,"Q7",'Barème scores'!$B$2:$B$50,J65)+SUMIFS('Barème scores'!$C$2:$C$50,'Barème scores'!$A$2:$A$50,"Q8",'Barème scores'!$B$2:$B$50,K65))</f>
        <v/>
      </c>
      <c r="AF65" s="29" t="str">
        <f>IF(COUNTA(L65:N65)&lt;3,"",IF(AND(N65&lt;&gt;"Non / je ne sais pas",COUNTA(O65:Q65)&lt;3),"",SUMIFS('Barème scores'!$C$2:$C$50,'Barème scores'!$A$2:$A$50,"Q9",'Barème scores'!$B$2:$B$50,L65)+SUMIFS('Barème scores'!$C$2:$C$50,'Barème scores'!$A$2:$A$50,"Q10",'Barème scores'!$B$2:$B$50,M65)+SUMIFS('Barème scores'!$C$2:$C$50,'Barème scores'!$A$2:$A$50,"Q11",'Barème scores'!$B$2:$B$50,N65)+IF(N65="Non / je ne sais pas",3,IF(COUNTIF(O65:Q65,"Oui")&gt;=2,1,IF(COUNTIF(O65:Q65,"Oui")=1,2,3)))))</f>
        <v/>
      </c>
      <c r="AG65" s="29" t="str">
        <f>IF(R65="","",SUMIFS('Barème scores'!$C$2:$C$50,'Barème scores'!$A$2:$A$50,"Q13",'Barème scores'!$B$2:$B$50,R65))</f>
        <v/>
      </c>
      <c r="AH65" t="str">
        <f t="shared" si="1"/>
        <v/>
      </c>
    </row>
    <row r="66" spans="1:34" s="8" customFormat="1" ht="29.2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28" t="str">
        <f>IF(COUNTA(D66:E66)&lt;2,"",SUMIFS('Barème scores'!$C$2:$C$50,'Barème scores'!$A$2:$A$50,"Q1",'Barème scores'!$B$2:$B$50,D66)+SUMIFS('Barème scores'!$C$2:$C$50,'Barème scores'!$A$2:$A$50,"Q2",'Barème scores'!$B$2:$B$50,E66))</f>
        <v/>
      </c>
      <c r="AC66" s="28" t="str">
        <f>IF(COUNTA(F66:G66)&lt;2,"",SUMIFS('Barème scores'!$C$2:$C$50,'Barème scores'!$A$2:$A$50,"Q3",'Barème scores'!$B$2:$B$50,F66)+SUMIFS('Barème scores'!$C$2:$C$50,'Barème scores'!$A$2:$A$50,"Q4",'Barème scores'!$B$2:$B$50,G66))</f>
        <v/>
      </c>
      <c r="AD66" s="28" t="str">
        <f>IF(COUNTA(H66:I66)&lt;2,"",SUMIFS('Barème scores'!$C$2:$C$50,'Barème scores'!$A$2:$A$50,"Q5",'Barème scores'!$B$2:$B$50,H66)+SUMIFS('Barème scores'!$C$2:$C$50,'Barème scores'!$A$2:$A$50,"Q6",'Barème scores'!$B$2:$B$50,I66))</f>
        <v/>
      </c>
      <c r="AE66" s="28" t="str">
        <f>IF(COUNTA(J66:K66)&lt;2,"",SUMIFS('Barème scores'!$C$2:$C$50,'Barème scores'!$A$2:$A$50,"Q7",'Barème scores'!$B$2:$B$50,J66)+SUMIFS('Barème scores'!$C$2:$C$50,'Barème scores'!$A$2:$A$50,"Q8",'Barème scores'!$B$2:$B$50,K66))</f>
        <v/>
      </c>
      <c r="AF66" s="29" t="str">
        <f>IF(COUNTA(L66:N66)&lt;3,"",IF(AND(N66&lt;&gt;"Non / je ne sais pas",COUNTA(O66:Q66)&lt;3),"",SUMIFS('Barème scores'!$C$2:$C$50,'Barème scores'!$A$2:$A$50,"Q9",'Barème scores'!$B$2:$B$50,L66)+SUMIFS('Barème scores'!$C$2:$C$50,'Barème scores'!$A$2:$A$50,"Q10",'Barème scores'!$B$2:$B$50,M66)+SUMIFS('Barème scores'!$C$2:$C$50,'Barème scores'!$A$2:$A$50,"Q11",'Barème scores'!$B$2:$B$50,N66)+IF(N66="Non / je ne sais pas",3,IF(COUNTIF(O66:Q66,"Oui")&gt;=2,1,IF(COUNTIF(O66:Q66,"Oui")=1,2,3)))))</f>
        <v/>
      </c>
      <c r="AG66" s="29" t="str">
        <f>IF(R66="","",SUMIFS('Barème scores'!$C$2:$C$50,'Barème scores'!$A$2:$A$50,"Q13",'Barème scores'!$B$2:$B$50,R66))</f>
        <v/>
      </c>
      <c r="AH66" t="str">
        <f t="shared" si="1"/>
        <v/>
      </c>
    </row>
    <row r="67" spans="1:34" s="8" customFormat="1" ht="29.2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28" t="str">
        <f>IF(COUNTA(D67:E67)&lt;2,"",SUMIFS('Barème scores'!$C$2:$C$50,'Barème scores'!$A$2:$A$50,"Q1",'Barème scores'!$B$2:$B$50,D67)+SUMIFS('Barème scores'!$C$2:$C$50,'Barème scores'!$A$2:$A$50,"Q2",'Barème scores'!$B$2:$B$50,E67))</f>
        <v/>
      </c>
      <c r="AC67" s="28" t="str">
        <f>IF(COUNTA(F67:G67)&lt;2,"",SUMIFS('Barème scores'!$C$2:$C$50,'Barème scores'!$A$2:$A$50,"Q3",'Barème scores'!$B$2:$B$50,F67)+SUMIFS('Barème scores'!$C$2:$C$50,'Barème scores'!$A$2:$A$50,"Q4",'Barème scores'!$B$2:$B$50,G67))</f>
        <v/>
      </c>
      <c r="AD67" s="28" t="str">
        <f>IF(COUNTA(H67:I67)&lt;2,"",SUMIFS('Barème scores'!$C$2:$C$50,'Barème scores'!$A$2:$A$50,"Q5",'Barème scores'!$B$2:$B$50,H67)+SUMIFS('Barème scores'!$C$2:$C$50,'Barème scores'!$A$2:$A$50,"Q6",'Barème scores'!$B$2:$B$50,I67))</f>
        <v/>
      </c>
      <c r="AE67" s="28" t="str">
        <f>IF(COUNTA(J67:K67)&lt;2,"",SUMIFS('Barème scores'!$C$2:$C$50,'Barème scores'!$A$2:$A$50,"Q7",'Barème scores'!$B$2:$B$50,J67)+SUMIFS('Barème scores'!$C$2:$C$50,'Barème scores'!$A$2:$A$50,"Q8",'Barème scores'!$B$2:$B$50,K67))</f>
        <v/>
      </c>
      <c r="AF67" s="29" t="str">
        <f>IF(COUNTA(L67:N67)&lt;3,"",IF(AND(N67&lt;&gt;"Non / je ne sais pas",COUNTA(O67:Q67)&lt;3),"",SUMIFS('Barème scores'!$C$2:$C$50,'Barème scores'!$A$2:$A$50,"Q9",'Barème scores'!$B$2:$B$50,L67)+SUMIFS('Barème scores'!$C$2:$C$50,'Barème scores'!$A$2:$A$50,"Q10",'Barème scores'!$B$2:$B$50,M67)+SUMIFS('Barème scores'!$C$2:$C$50,'Barème scores'!$A$2:$A$50,"Q11",'Barème scores'!$B$2:$B$50,N67)+IF(N67="Non / je ne sais pas",3,IF(COUNTIF(O67:Q67,"Oui")&gt;=2,1,IF(COUNTIF(O67:Q67,"Oui")=1,2,3)))))</f>
        <v/>
      </c>
      <c r="AG67" s="29" t="str">
        <f>IF(R67="","",SUMIFS('Barème scores'!$C$2:$C$50,'Barème scores'!$A$2:$A$50,"Q13",'Barème scores'!$B$2:$B$50,R67))</f>
        <v/>
      </c>
      <c r="AH67" t="str">
        <f t="shared" si="1"/>
        <v/>
      </c>
    </row>
    <row r="68" spans="1:34" s="8" customFormat="1" ht="29.2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28" t="str">
        <f>IF(COUNTA(D68:E68)&lt;2,"",SUMIFS('Barème scores'!$C$2:$C$50,'Barème scores'!$A$2:$A$50,"Q1",'Barème scores'!$B$2:$B$50,D68)+SUMIFS('Barème scores'!$C$2:$C$50,'Barème scores'!$A$2:$A$50,"Q2",'Barème scores'!$B$2:$B$50,E68))</f>
        <v/>
      </c>
      <c r="AC68" s="28" t="str">
        <f>IF(COUNTA(F68:G68)&lt;2,"",SUMIFS('Barème scores'!$C$2:$C$50,'Barème scores'!$A$2:$A$50,"Q3",'Barème scores'!$B$2:$B$50,F68)+SUMIFS('Barème scores'!$C$2:$C$50,'Barème scores'!$A$2:$A$50,"Q4",'Barème scores'!$B$2:$B$50,G68))</f>
        <v/>
      </c>
      <c r="AD68" s="28" t="str">
        <f>IF(COUNTA(H68:I68)&lt;2,"",SUMIFS('Barème scores'!$C$2:$C$50,'Barème scores'!$A$2:$A$50,"Q5",'Barème scores'!$B$2:$B$50,H68)+SUMIFS('Barème scores'!$C$2:$C$50,'Barème scores'!$A$2:$A$50,"Q6",'Barème scores'!$B$2:$B$50,I68))</f>
        <v/>
      </c>
      <c r="AE68" s="28" t="str">
        <f>IF(COUNTA(J68:K68)&lt;2,"",SUMIFS('Barème scores'!$C$2:$C$50,'Barème scores'!$A$2:$A$50,"Q7",'Barème scores'!$B$2:$B$50,J68)+SUMIFS('Barème scores'!$C$2:$C$50,'Barème scores'!$A$2:$A$50,"Q8",'Barème scores'!$B$2:$B$50,K68))</f>
        <v/>
      </c>
      <c r="AF68" s="29" t="str">
        <f>IF(COUNTA(L68:N68)&lt;3,"",IF(AND(N68&lt;&gt;"Non / je ne sais pas",COUNTA(O68:Q68)&lt;3),"",SUMIFS('Barème scores'!$C$2:$C$50,'Barème scores'!$A$2:$A$50,"Q9",'Barème scores'!$B$2:$B$50,L68)+SUMIFS('Barème scores'!$C$2:$C$50,'Barème scores'!$A$2:$A$50,"Q10",'Barème scores'!$B$2:$B$50,M68)+SUMIFS('Barème scores'!$C$2:$C$50,'Barème scores'!$A$2:$A$50,"Q11",'Barème scores'!$B$2:$B$50,N68)+IF(N68="Non / je ne sais pas",3,IF(COUNTIF(O68:Q68,"Oui")&gt;=2,1,IF(COUNTIF(O68:Q68,"Oui")=1,2,3)))))</f>
        <v/>
      </c>
      <c r="AG68" s="29" t="str">
        <f>IF(R68="","",SUMIFS('Barème scores'!$C$2:$C$50,'Barème scores'!$A$2:$A$50,"Q13",'Barème scores'!$B$2:$B$50,R68))</f>
        <v/>
      </c>
      <c r="AH68" t="str">
        <f t="shared" ref="AH68:AH99" si="2">IF(A68="","",A68&amp;" "&amp;B68&amp;" - "&amp;C68)</f>
        <v/>
      </c>
    </row>
    <row r="69" spans="1:34" s="8" customFormat="1" ht="29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28" t="str">
        <f>IF(COUNTA(D69:E69)&lt;2,"",SUMIFS('Barème scores'!$C$2:$C$50,'Barème scores'!$A$2:$A$50,"Q1",'Barème scores'!$B$2:$B$50,D69)+SUMIFS('Barème scores'!$C$2:$C$50,'Barème scores'!$A$2:$A$50,"Q2",'Barème scores'!$B$2:$B$50,E69))</f>
        <v/>
      </c>
      <c r="AC69" s="28" t="str">
        <f>IF(COUNTA(F69:G69)&lt;2,"",SUMIFS('Barème scores'!$C$2:$C$50,'Barème scores'!$A$2:$A$50,"Q3",'Barème scores'!$B$2:$B$50,F69)+SUMIFS('Barème scores'!$C$2:$C$50,'Barème scores'!$A$2:$A$50,"Q4",'Barème scores'!$B$2:$B$50,G69))</f>
        <v/>
      </c>
      <c r="AD69" s="28" t="str">
        <f>IF(COUNTA(H69:I69)&lt;2,"",SUMIFS('Barème scores'!$C$2:$C$50,'Barème scores'!$A$2:$A$50,"Q5",'Barème scores'!$B$2:$B$50,H69)+SUMIFS('Barème scores'!$C$2:$C$50,'Barème scores'!$A$2:$A$50,"Q6",'Barème scores'!$B$2:$B$50,I69))</f>
        <v/>
      </c>
      <c r="AE69" s="28" t="str">
        <f>IF(COUNTA(J69:K69)&lt;2,"",SUMIFS('Barème scores'!$C$2:$C$50,'Barème scores'!$A$2:$A$50,"Q7",'Barème scores'!$B$2:$B$50,J69)+SUMIFS('Barème scores'!$C$2:$C$50,'Barème scores'!$A$2:$A$50,"Q8",'Barème scores'!$B$2:$B$50,K69))</f>
        <v/>
      </c>
      <c r="AF69" s="29" t="str">
        <f>IF(COUNTA(L69:N69)&lt;3,"",IF(AND(N69&lt;&gt;"Non / je ne sais pas",COUNTA(O69:Q69)&lt;3),"",SUMIFS('Barème scores'!$C$2:$C$50,'Barème scores'!$A$2:$A$50,"Q9",'Barème scores'!$B$2:$B$50,L69)+SUMIFS('Barème scores'!$C$2:$C$50,'Barème scores'!$A$2:$A$50,"Q10",'Barème scores'!$B$2:$B$50,M69)+SUMIFS('Barème scores'!$C$2:$C$50,'Barème scores'!$A$2:$A$50,"Q11",'Barème scores'!$B$2:$B$50,N69)+IF(N69="Non / je ne sais pas",3,IF(COUNTIF(O69:Q69,"Oui")&gt;=2,1,IF(COUNTIF(O69:Q69,"Oui")=1,2,3)))))</f>
        <v/>
      </c>
      <c r="AG69" s="29" t="str">
        <f>IF(R69="","",SUMIFS('Barème scores'!$C$2:$C$50,'Barème scores'!$A$2:$A$50,"Q13",'Barème scores'!$B$2:$B$50,R69))</f>
        <v/>
      </c>
      <c r="AH69" t="str">
        <f t="shared" si="2"/>
        <v/>
      </c>
    </row>
    <row r="70" spans="1:34" s="8" customFormat="1" ht="29.2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28" t="str">
        <f>IF(COUNTA(D70:E70)&lt;2,"",SUMIFS('Barème scores'!$C$2:$C$50,'Barème scores'!$A$2:$A$50,"Q1",'Barème scores'!$B$2:$B$50,D70)+SUMIFS('Barème scores'!$C$2:$C$50,'Barème scores'!$A$2:$A$50,"Q2",'Barème scores'!$B$2:$B$50,E70))</f>
        <v/>
      </c>
      <c r="AC70" s="28" t="str">
        <f>IF(COUNTA(F70:G70)&lt;2,"",SUMIFS('Barème scores'!$C$2:$C$50,'Barème scores'!$A$2:$A$50,"Q3",'Barème scores'!$B$2:$B$50,F70)+SUMIFS('Barème scores'!$C$2:$C$50,'Barème scores'!$A$2:$A$50,"Q4",'Barème scores'!$B$2:$B$50,G70))</f>
        <v/>
      </c>
      <c r="AD70" s="28" t="str">
        <f>IF(COUNTA(H70:I70)&lt;2,"",SUMIFS('Barème scores'!$C$2:$C$50,'Barème scores'!$A$2:$A$50,"Q5",'Barème scores'!$B$2:$B$50,H70)+SUMIFS('Barème scores'!$C$2:$C$50,'Barème scores'!$A$2:$A$50,"Q6",'Barème scores'!$B$2:$B$50,I70))</f>
        <v/>
      </c>
      <c r="AE70" s="28" t="str">
        <f>IF(COUNTA(J70:K70)&lt;2,"",SUMIFS('Barème scores'!$C$2:$C$50,'Barème scores'!$A$2:$A$50,"Q7",'Barème scores'!$B$2:$B$50,J70)+SUMIFS('Barème scores'!$C$2:$C$50,'Barème scores'!$A$2:$A$50,"Q8",'Barème scores'!$B$2:$B$50,K70))</f>
        <v/>
      </c>
      <c r="AF70" s="29" t="str">
        <f>IF(COUNTA(L70:N70)&lt;3,"",IF(AND(N70&lt;&gt;"Non / je ne sais pas",COUNTA(O70:Q70)&lt;3),"",SUMIFS('Barème scores'!$C$2:$C$50,'Barème scores'!$A$2:$A$50,"Q9",'Barème scores'!$B$2:$B$50,L70)+SUMIFS('Barème scores'!$C$2:$C$50,'Barème scores'!$A$2:$A$50,"Q10",'Barème scores'!$B$2:$B$50,M70)+SUMIFS('Barème scores'!$C$2:$C$50,'Barème scores'!$A$2:$A$50,"Q11",'Barème scores'!$B$2:$B$50,N70)+IF(N70="Non / je ne sais pas",3,IF(COUNTIF(O70:Q70,"Oui")&gt;=2,1,IF(COUNTIF(O70:Q70,"Oui")=1,2,3)))))</f>
        <v/>
      </c>
      <c r="AG70" s="29" t="str">
        <f>IF(R70="","",SUMIFS('Barème scores'!$C$2:$C$50,'Barème scores'!$A$2:$A$50,"Q13",'Barème scores'!$B$2:$B$50,R70))</f>
        <v/>
      </c>
      <c r="AH70" t="str">
        <f t="shared" si="2"/>
        <v/>
      </c>
    </row>
    <row r="71" spans="1:34" s="8" customFormat="1" ht="29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8" t="str">
        <f>IF(COUNTA(D71:E71)&lt;2,"",SUMIFS('Barème scores'!$C$2:$C$50,'Barème scores'!$A$2:$A$50,"Q1",'Barème scores'!$B$2:$B$50,D71)+SUMIFS('Barème scores'!$C$2:$C$50,'Barème scores'!$A$2:$A$50,"Q2",'Barème scores'!$B$2:$B$50,E71))</f>
        <v/>
      </c>
      <c r="AC71" s="28" t="str">
        <f>IF(COUNTA(F71:G71)&lt;2,"",SUMIFS('Barème scores'!$C$2:$C$50,'Barème scores'!$A$2:$A$50,"Q3",'Barème scores'!$B$2:$B$50,F71)+SUMIFS('Barème scores'!$C$2:$C$50,'Barème scores'!$A$2:$A$50,"Q4",'Barème scores'!$B$2:$B$50,G71))</f>
        <v/>
      </c>
      <c r="AD71" s="28" t="str">
        <f>IF(COUNTA(H71:I71)&lt;2,"",SUMIFS('Barème scores'!$C$2:$C$50,'Barème scores'!$A$2:$A$50,"Q5",'Barème scores'!$B$2:$B$50,H71)+SUMIFS('Barème scores'!$C$2:$C$50,'Barème scores'!$A$2:$A$50,"Q6",'Barème scores'!$B$2:$B$50,I71))</f>
        <v/>
      </c>
      <c r="AE71" s="28" t="str">
        <f>IF(COUNTA(J71:K71)&lt;2,"",SUMIFS('Barème scores'!$C$2:$C$50,'Barème scores'!$A$2:$A$50,"Q7",'Barème scores'!$B$2:$B$50,J71)+SUMIFS('Barème scores'!$C$2:$C$50,'Barème scores'!$A$2:$A$50,"Q8",'Barème scores'!$B$2:$B$50,K71))</f>
        <v/>
      </c>
      <c r="AF71" s="29" t="str">
        <f>IF(COUNTA(L71:N71)&lt;3,"",IF(AND(N71&lt;&gt;"Non / je ne sais pas",COUNTA(O71:Q71)&lt;3),"",SUMIFS('Barème scores'!$C$2:$C$50,'Barème scores'!$A$2:$A$50,"Q9",'Barème scores'!$B$2:$B$50,L71)+SUMIFS('Barème scores'!$C$2:$C$50,'Barème scores'!$A$2:$A$50,"Q10",'Barème scores'!$B$2:$B$50,M71)+SUMIFS('Barème scores'!$C$2:$C$50,'Barème scores'!$A$2:$A$50,"Q11",'Barème scores'!$B$2:$B$50,N71)+IF(N71="Non / je ne sais pas",3,IF(COUNTIF(O71:Q71,"Oui")&gt;=2,1,IF(COUNTIF(O71:Q71,"Oui")=1,2,3)))))</f>
        <v/>
      </c>
      <c r="AG71" s="29" t="str">
        <f>IF(R71="","",SUMIFS('Barème scores'!$C$2:$C$50,'Barème scores'!$A$2:$A$50,"Q13",'Barème scores'!$B$2:$B$50,R71))</f>
        <v/>
      </c>
      <c r="AH71" t="str">
        <f t="shared" si="2"/>
        <v/>
      </c>
    </row>
    <row r="72" spans="1:34" s="8" customFormat="1" ht="29.2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8" t="str">
        <f>IF(COUNTA(D72:E72)&lt;2,"",SUMIFS('Barème scores'!$C$2:$C$50,'Barème scores'!$A$2:$A$50,"Q1",'Barème scores'!$B$2:$B$50,D72)+SUMIFS('Barème scores'!$C$2:$C$50,'Barème scores'!$A$2:$A$50,"Q2",'Barème scores'!$B$2:$B$50,E72))</f>
        <v/>
      </c>
      <c r="AC72" s="28" t="str">
        <f>IF(COUNTA(F72:G72)&lt;2,"",SUMIFS('Barème scores'!$C$2:$C$50,'Barème scores'!$A$2:$A$50,"Q3",'Barème scores'!$B$2:$B$50,F72)+SUMIFS('Barème scores'!$C$2:$C$50,'Barème scores'!$A$2:$A$50,"Q4",'Barème scores'!$B$2:$B$50,G72))</f>
        <v/>
      </c>
      <c r="AD72" s="28" t="str">
        <f>IF(COUNTA(H72:I72)&lt;2,"",SUMIFS('Barème scores'!$C$2:$C$50,'Barème scores'!$A$2:$A$50,"Q5",'Barème scores'!$B$2:$B$50,H72)+SUMIFS('Barème scores'!$C$2:$C$50,'Barème scores'!$A$2:$A$50,"Q6",'Barème scores'!$B$2:$B$50,I72))</f>
        <v/>
      </c>
      <c r="AE72" s="28" t="str">
        <f>IF(COUNTA(J72:K72)&lt;2,"",SUMIFS('Barème scores'!$C$2:$C$50,'Barème scores'!$A$2:$A$50,"Q7",'Barème scores'!$B$2:$B$50,J72)+SUMIFS('Barème scores'!$C$2:$C$50,'Barème scores'!$A$2:$A$50,"Q8",'Barème scores'!$B$2:$B$50,K72))</f>
        <v/>
      </c>
      <c r="AF72" s="29" t="str">
        <f>IF(COUNTA(L72:N72)&lt;3,"",IF(AND(N72&lt;&gt;"Non / je ne sais pas",COUNTA(O72:Q72)&lt;3),"",SUMIFS('Barème scores'!$C$2:$C$50,'Barème scores'!$A$2:$A$50,"Q9",'Barème scores'!$B$2:$B$50,L72)+SUMIFS('Barème scores'!$C$2:$C$50,'Barème scores'!$A$2:$A$50,"Q10",'Barème scores'!$B$2:$B$50,M72)+SUMIFS('Barème scores'!$C$2:$C$50,'Barème scores'!$A$2:$A$50,"Q11",'Barème scores'!$B$2:$B$50,N72)+IF(N72="Non / je ne sais pas",3,IF(COUNTIF(O72:Q72,"Oui")&gt;=2,1,IF(COUNTIF(O72:Q72,"Oui")=1,2,3)))))</f>
        <v/>
      </c>
      <c r="AG72" s="29" t="str">
        <f>IF(R72="","",SUMIFS('Barème scores'!$C$2:$C$50,'Barème scores'!$A$2:$A$50,"Q13",'Barème scores'!$B$2:$B$50,R72))</f>
        <v/>
      </c>
      <c r="AH72" t="str">
        <f t="shared" si="2"/>
        <v/>
      </c>
    </row>
    <row r="73" spans="1:34" s="8" customFormat="1" ht="29.2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8" t="str">
        <f>IF(COUNTA(D73:E73)&lt;2,"",SUMIFS('Barème scores'!$C$2:$C$50,'Barème scores'!$A$2:$A$50,"Q1",'Barème scores'!$B$2:$B$50,D73)+SUMIFS('Barème scores'!$C$2:$C$50,'Barème scores'!$A$2:$A$50,"Q2",'Barème scores'!$B$2:$B$50,E73))</f>
        <v/>
      </c>
      <c r="AC73" s="28" t="str">
        <f>IF(COUNTA(F73:G73)&lt;2,"",SUMIFS('Barème scores'!$C$2:$C$50,'Barème scores'!$A$2:$A$50,"Q3",'Barème scores'!$B$2:$B$50,F73)+SUMIFS('Barème scores'!$C$2:$C$50,'Barème scores'!$A$2:$A$50,"Q4",'Barème scores'!$B$2:$B$50,G73))</f>
        <v/>
      </c>
      <c r="AD73" s="28" t="str">
        <f>IF(COUNTA(H73:I73)&lt;2,"",SUMIFS('Barème scores'!$C$2:$C$50,'Barème scores'!$A$2:$A$50,"Q5",'Barème scores'!$B$2:$B$50,H73)+SUMIFS('Barème scores'!$C$2:$C$50,'Barème scores'!$A$2:$A$50,"Q6",'Barème scores'!$B$2:$B$50,I73))</f>
        <v/>
      </c>
      <c r="AE73" s="28" t="str">
        <f>IF(COUNTA(J73:K73)&lt;2,"",SUMIFS('Barème scores'!$C$2:$C$50,'Barème scores'!$A$2:$A$50,"Q7",'Barème scores'!$B$2:$B$50,J73)+SUMIFS('Barème scores'!$C$2:$C$50,'Barème scores'!$A$2:$A$50,"Q8",'Barème scores'!$B$2:$B$50,K73))</f>
        <v/>
      </c>
      <c r="AF73" s="29" t="str">
        <f>IF(COUNTA(L73:N73)&lt;3,"",IF(AND(N73&lt;&gt;"Non / je ne sais pas",COUNTA(O73:Q73)&lt;3),"",SUMIFS('Barème scores'!$C$2:$C$50,'Barème scores'!$A$2:$A$50,"Q9",'Barème scores'!$B$2:$B$50,L73)+SUMIFS('Barème scores'!$C$2:$C$50,'Barème scores'!$A$2:$A$50,"Q10",'Barème scores'!$B$2:$B$50,M73)+SUMIFS('Barème scores'!$C$2:$C$50,'Barème scores'!$A$2:$A$50,"Q11",'Barème scores'!$B$2:$B$50,N73)+IF(N73="Non / je ne sais pas",3,IF(COUNTIF(O73:Q73,"Oui")&gt;=2,1,IF(COUNTIF(O73:Q73,"Oui")=1,2,3)))))</f>
        <v/>
      </c>
      <c r="AG73" s="29" t="str">
        <f>IF(R73="","",SUMIFS('Barème scores'!$C$2:$C$50,'Barème scores'!$A$2:$A$50,"Q13",'Barème scores'!$B$2:$B$50,R73))</f>
        <v/>
      </c>
      <c r="AH73" t="str">
        <f t="shared" si="2"/>
        <v/>
      </c>
    </row>
    <row r="74" spans="1:34" s="8" customFormat="1" ht="29.2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8" t="str">
        <f>IF(COUNTA(D74:E74)&lt;2,"",SUMIFS('Barème scores'!$C$2:$C$50,'Barème scores'!$A$2:$A$50,"Q1",'Barème scores'!$B$2:$B$50,D74)+SUMIFS('Barème scores'!$C$2:$C$50,'Barème scores'!$A$2:$A$50,"Q2",'Barème scores'!$B$2:$B$50,E74))</f>
        <v/>
      </c>
      <c r="AC74" s="28" t="str">
        <f>IF(COUNTA(F74:G74)&lt;2,"",SUMIFS('Barème scores'!$C$2:$C$50,'Barème scores'!$A$2:$A$50,"Q3",'Barème scores'!$B$2:$B$50,F74)+SUMIFS('Barème scores'!$C$2:$C$50,'Barème scores'!$A$2:$A$50,"Q4",'Barème scores'!$B$2:$B$50,G74))</f>
        <v/>
      </c>
      <c r="AD74" s="28" t="str">
        <f>IF(COUNTA(H74:I74)&lt;2,"",SUMIFS('Barème scores'!$C$2:$C$50,'Barème scores'!$A$2:$A$50,"Q5",'Barème scores'!$B$2:$B$50,H74)+SUMIFS('Barème scores'!$C$2:$C$50,'Barème scores'!$A$2:$A$50,"Q6",'Barème scores'!$B$2:$B$50,I74))</f>
        <v/>
      </c>
      <c r="AE74" s="28" t="str">
        <f>IF(COUNTA(J74:K74)&lt;2,"",SUMIFS('Barème scores'!$C$2:$C$50,'Barème scores'!$A$2:$A$50,"Q7",'Barème scores'!$B$2:$B$50,J74)+SUMIFS('Barème scores'!$C$2:$C$50,'Barème scores'!$A$2:$A$50,"Q8",'Barème scores'!$B$2:$B$50,K74))</f>
        <v/>
      </c>
      <c r="AF74" s="29" t="str">
        <f>IF(COUNTA(L74:N74)&lt;3,"",IF(AND(N74&lt;&gt;"Non / je ne sais pas",COUNTA(O74:Q74)&lt;3),"",SUMIFS('Barème scores'!$C$2:$C$50,'Barème scores'!$A$2:$A$50,"Q9",'Barème scores'!$B$2:$B$50,L74)+SUMIFS('Barème scores'!$C$2:$C$50,'Barème scores'!$A$2:$A$50,"Q10",'Barème scores'!$B$2:$B$50,M74)+SUMIFS('Barème scores'!$C$2:$C$50,'Barème scores'!$A$2:$A$50,"Q11",'Barème scores'!$B$2:$B$50,N74)+IF(N74="Non / je ne sais pas",3,IF(COUNTIF(O74:Q74,"Oui")&gt;=2,1,IF(COUNTIF(O74:Q74,"Oui")=1,2,3)))))</f>
        <v/>
      </c>
      <c r="AG74" s="29" t="str">
        <f>IF(R74="","",SUMIFS('Barème scores'!$C$2:$C$50,'Barème scores'!$A$2:$A$50,"Q13",'Barème scores'!$B$2:$B$50,R74))</f>
        <v/>
      </c>
      <c r="AH74" t="str">
        <f t="shared" si="2"/>
        <v/>
      </c>
    </row>
    <row r="75" spans="1:34" s="8" customFormat="1" ht="29.2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8" t="str">
        <f>IF(COUNTA(D75:E75)&lt;2,"",SUMIFS('Barème scores'!$C$2:$C$50,'Barème scores'!$A$2:$A$50,"Q1",'Barème scores'!$B$2:$B$50,D75)+SUMIFS('Barème scores'!$C$2:$C$50,'Barème scores'!$A$2:$A$50,"Q2",'Barème scores'!$B$2:$B$50,E75))</f>
        <v/>
      </c>
      <c r="AC75" s="28" t="str">
        <f>IF(COUNTA(F75:G75)&lt;2,"",SUMIFS('Barème scores'!$C$2:$C$50,'Barème scores'!$A$2:$A$50,"Q3",'Barème scores'!$B$2:$B$50,F75)+SUMIFS('Barème scores'!$C$2:$C$50,'Barème scores'!$A$2:$A$50,"Q4",'Barème scores'!$B$2:$B$50,G75))</f>
        <v/>
      </c>
      <c r="AD75" s="28" t="str">
        <f>IF(COUNTA(H75:I75)&lt;2,"",SUMIFS('Barème scores'!$C$2:$C$50,'Barème scores'!$A$2:$A$50,"Q5",'Barème scores'!$B$2:$B$50,H75)+SUMIFS('Barème scores'!$C$2:$C$50,'Barème scores'!$A$2:$A$50,"Q6",'Barème scores'!$B$2:$B$50,I75))</f>
        <v/>
      </c>
      <c r="AE75" s="28" t="str">
        <f>IF(COUNTA(J75:K75)&lt;2,"",SUMIFS('Barème scores'!$C$2:$C$50,'Barème scores'!$A$2:$A$50,"Q7",'Barème scores'!$B$2:$B$50,J75)+SUMIFS('Barème scores'!$C$2:$C$50,'Barème scores'!$A$2:$A$50,"Q8",'Barème scores'!$B$2:$B$50,K75))</f>
        <v/>
      </c>
      <c r="AF75" s="29" t="str">
        <f>IF(COUNTA(L75:N75)&lt;3,"",IF(AND(N75&lt;&gt;"Non / je ne sais pas",COUNTA(O75:Q75)&lt;3),"",SUMIFS('Barème scores'!$C$2:$C$50,'Barème scores'!$A$2:$A$50,"Q9",'Barème scores'!$B$2:$B$50,L75)+SUMIFS('Barème scores'!$C$2:$C$50,'Barème scores'!$A$2:$A$50,"Q10",'Barème scores'!$B$2:$B$50,M75)+SUMIFS('Barème scores'!$C$2:$C$50,'Barème scores'!$A$2:$A$50,"Q11",'Barème scores'!$B$2:$B$50,N75)+IF(N75="Non / je ne sais pas",3,IF(COUNTIF(O75:Q75,"Oui")&gt;=2,1,IF(COUNTIF(O75:Q75,"Oui")=1,2,3)))))</f>
        <v/>
      </c>
      <c r="AG75" s="29" t="str">
        <f>IF(R75="","",SUMIFS('Barème scores'!$C$2:$C$50,'Barème scores'!$A$2:$A$50,"Q13",'Barème scores'!$B$2:$B$50,R75))</f>
        <v/>
      </c>
      <c r="AH75" t="str">
        <f t="shared" si="2"/>
        <v/>
      </c>
    </row>
    <row r="76" spans="1:34" s="8" customFormat="1" ht="29.2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8" t="str">
        <f>IF(COUNTA(D76:E76)&lt;2,"",SUMIFS('Barème scores'!$C$2:$C$50,'Barème scores'!$A$2:$A$50,"Q1",'Barème scores'!$B$2:$B$50,D76)+SUMIFS('Barème scores'!$C$2:$C$50,'Barème scores'!$A$2:$A$50,"Q2",'Barème scores'!$B$2:$B$50,E76))</f>
        <v/>
      </c>
      <c r="AC76" s="28" t="str">
        <f>IF(COUNTA(F76:G76)&lt;2,"",SUMIFS('Barème scores'!$C$2:$C$50,'Barème scores'!$A$2:$A$50,"Q3",'Barème scores'!$B$2:$B$50,F76)+SUMIFS('Barème scores'!$C$2:$C$50,'Barème scores'!$A$2:$A$50,"Q4",'Barème scores'!$B$2:$B$50,G76))</f>
        <v/>
      </c>
      <c r="AD76" s="28" t="str">
        <f>IF(COUNTA(H76:I76)&lt;2,"",SUMIFS('Barème scores'!$C$2:$C$50,'Barème scores'!$A$2:$A$50,"Q5",'Barème scores'!$B$2:$B$50,H76)+SUMIFS('Barème scores'!$C$2:$C$50,'Barème scores'!$A$2:$A$50,"Q6",'Barème scores'!$B$2:$B$50,I76))</f>
        <v/>
      </c>
      <c r="AE76" s="28" t="str">
        <f>IF(COUNTA(J76:K76)&lt;2,"",SUMIFS('Barème scores'!$C$2:$C$50,'Barème scores'!$A$2:$A$50,"Q7",'Barème scores'!$B$2:$B$50,J76)+SUMIFS('Barème scores'!$C$2:$C$50,'Barème scores'!$A$2:$A$50,"Q8",'Barème scores'!$B$2:$B$50,K76))</f>
        <v/>
      </c>
      <c r="AF76" s="29" t="str">
        <f>IF(COUNTA(L76:N76)&lt;3,"",IF(AND(N76&lt;&gt;"Non / je ne sais pas",COUNTA(O76:Q76)&lt;3),"",SUMIFS('Barème scores'!$C$2:$C$50,'Barème scores'!$A$2:$A$50,"Q9",'Barème scores'!$B$2:$B$50,L76)+SUMIFS('Barème scores'!$C$2:$C$50,'Barème scores'!$A$2:$A$50,"Q10",'Barème scores'!$B$2:$B$50,M76)+SUMIFS('Barème scores'!$C$2:$C$50,'Barème scores'!$A$2:$A$50,"Q11",'Barème scores'!$B$2:$B$50,N76)+IF(N76="Non / je ne sais pas",3,IF(COUNTIF(O76:Q76,"Oui")&gt;=2,1,IF(COUNTIF(O76:Q76,"Oui")=1,2,3)))))</f>
        <v/>
      </c>
      <c r="AG76" s="29" t="str">
        <f>IF(R76="","",SUMIFS('Barème scores'!$C$2:$C$50,'Barème scores'!$A$2:$A$50,"Q13",'Barème scores'!$B$2:$B$50,R76))</f>
        <v/>
      </c>
      <c r="AH76" t="str">
        <f t="shared" si="2"/>
        <v/>
      </c>
    </row>
    <row r="77" spans="1:34" s="8" customFormat="1" ht="29.2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8" t="str">
        <f>IF(COUNTA(D77:E77)&lt;2,"",SUMIFS('Barème scores'!$C$2:$C$50,'Barème scores'!$A$2:$A$50,"Q1",'Barème scores'!$B$2:$B$50,D77)+SUMIFS('Barème scores'!$C$2:$C$50,'Barème scores'!$A$2:$A$50,"Q2",'Barème scores'!$B$2:$B$50,E77))</f>
        <v/>
      </c>
      <c r="AC77" s="28" t="str">
        <f>IF(COUNTA(F77:G77)&lt;2,"",SUMIFS('Barème scores'!$C$2:$C$50,'Barème scores'!$A$2:$A$50,"Q3",'Barème scores'!$B$2:$B$50,F77)+SUMIFS('Barème scores'!$C$2:$C$50,'Barème scores'!$A$2:$A$50,"Q4",'Barème scores'!$B$2:$B$50,G77))</f>
        <v/>
      </c>
      <c r="AD77" s="28" t="str">
        <f>IF(COUNTA(H77:I77)&lt;2,"",SUMIFS('Barème scores'!$C$2:$C$50,'Barème scores'!$A$2:$A$50,"Q5",'Barème scores'!$B$2:$B$50,H77)+SUMIFS('Barème scores'!$C$2:$C$50,'Barème scores'!$A$2:$A$50,"Q6",'Barème scores'!$B$2:$B$50,I77))</f>
        <v/>
      </c>
      <c r="AE77" s="28" t="str">
        <f>IF(COUNTA(J77:K77)&lt;2,"",SUMIFS('Barème scores'!$C$2:$C$50,'Barème scores'!$A$2:$A$50,"Q7",'Barème scores'!$B$2:$B$50,J77)+SUMIFS('Barème scores'!$C$2:$C$50,'Barème scores'!$A$2:$A$50,"Q8",'Barème scores'!$B$2:$B$50,K77))</f>
        <v/>
      </c>
      <c r="AF77" s="29" t="str">
        <f>IF(COUNTA(L77:N77)&lt;3,"",IF(AND(N77&lt;&gt;"Non / je ne sais pas",COUNTA(O77:Q77)&lt;3),"",SUMIFS('Barème scores'!$C$2:$C$50,'Barème scores'!$A$2:$A$50,"Q9",'Barème scores'!$B$2:$B$50,L77)+SUMIFS('Barème scores'!$C$2:$C$50,'Barème scores'!$A$2:$A$50,"Q10",'Barème scores'!$B$2:$B$50,M77)+SUMIFS('Barème scores'!$C$2:$C$50,'Barème scores'!$A$2:$A$50,"Q11",'Barème scores'!$B$2:$B$50,N77)+IF(N77="Non / je ne sais pas",3,IF(COUNTIF(O77:Q77,"Oui")&gt;=2,1,IF(COUNTIF(O77:Q77,"Oui")=1,2,3)))))</f>
        <v/>
      </c>
      <c r="AG77" s="29" t="str">
        <f>IF(R77="","",SUMIFS('Barème scores'!$C$2:$C$50,'Barème scores'!$A$2:$A$50,"Q13",'Barème scores'!$B$2:$B$50,R77))</f>
        <v/>
      </c>
      <c r="AH77" t="str">
        <f t="shared" si="2"/>
        <v/>
      </c>
    </row>
    <row r="78" spans="1:34" s="8" customFormat="1" ht="29.2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8" t="str">
        <f>IF(COUNTA(D78:E78)&lt;2,"",SUMIFS('Barème scores'!$C$2:$C$50,'Barème scores'!$A$2:$A$50,"Q1",'Barème scores'!$B$2:$B$50,D78)+SUMIFS('Barème scores'!$C$2:$C$50,'Barème scores'!$A$2:$A$50,"Q2",'Barème scores'!$B$2:$B$50,E78))</f>
        <v/>
      </c>
      <c r="AC78" s="28" t="str">
        <f>IF(COUNTA(F78:G78)&lt;2,"",SUMIFS('Barème scores'!$C$2:$C$50,'Barème scores'!$A$2:$A$50,"Q3",'Barème scores'!$B$2:$B$50,F78)+SUMIFS('Barème scores'!$C$2:$C$50,'Barème scores'!$A$2:$A$50,"Q4",'Barème scores'!$B$2:$B$50,G78))</f>
        <v/>
      </c>
      <c r="AD78" s="28" t="str">
        <f>IF(COUNTA(H78:I78)&lt;2,"",SUMIFS('Barème scores'!$C$2:$C$50,'Barème scores'!$A$2:$A$50,"Q5",'Barème scores'!$B$2:$B$50,H78)+SUMIFS('Barème scores'!$C$2:$C$50,'Barème scores'!$A$2:$A$50,"Q6",'Barème scores'!$B$2:$B$50,I78))</f>
        <v/>
      </c>
      <c r="AE78" s="28" t="str">
        <f>IF(COUNTA(J78:K78)&lt;2,"",SUMIFS('Barème scores'!$C$2:$C$50,'Barème scores'!$A$2:$A$50,"Q7",'Barème scores'!$B$2:$B$50,J78)+SUMIFS('Barème scores'!$C$2:$C$50,'Barème scores'!$A$2:$A$50,"Q8",'Barème scores'!$B$2:$B$50,K78))</f>
        <v/>
      </c>
      <c r="AF78" s="29" t="str">
        <f>IF(COUNTA(L78:N78)&lt;3,"",IF(AND(N78&lt;&gt;"Non / je ne sais pas",COUNTA(O78:Q78)&lt;3),"",SUMIFS('Barème scores'!$C$2:$C$50,'Barème scores'!$A$2:$A$50,"Q9",'Barème scores'!$B$2:$B$50,L78)+SUMIFS('Barème scores'!$C$2:$C$50,'Barème scores'!$A$2:$A$50,"Q10",'Barème scores'!$B$2:$B$50,M78)+SUMIFS('Barème scores'!$C$2:$C$50,'Barème scores'!$A$2:$A$50,"Q11",'Barème scores'!$B$2:$B$50,N78)+IF(N78="Non / je ne sais pas",3,IF(COUNTIF(O78:Q78,"Oui")&gt;=2,1,IF(COUNTIF(O78:Q78,"Oui")=1,2,3)))))</f>
        <v/>
      </c>
      <c r="AG78" s="29" t="str">
        <f>IF(R78="","",SUMIFS('Barème scores'!$C$2:$C$50,'Barème scores'!$A$2:$A$50,"Q13",'Barème scores'!$B$2:$B$50,R78))</f>
        <v/>
      </c>
      <c r="AH78" t="str">
        <f t="shared" si="2"/>
        <v/>
      </c>
    </row>
    <row r="79" spans="1:34" s="8" customFormat="1" ht="29.2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8" t="str">
        <f>IF(COUNTA(D79:E79)&lt;2,"",SUMIFS('Barème scores'!$C$2:$C$50,'Barème scores'!$A$2:$A$50,"Q1",'Barème scores'!$B$2:$B$50,D79)+SUMIFS('Barème scores'!$C$2:$C$50,'Barème scores'!$A$2:$A$50,"Q2",'Barème scores'!$B$2:$B$50,E79))</f>
        <v/>
      </c>
      <c r="AC79" s="28" t="str">
        <f>IF(COUNTA(F79:G79)&lt;2,"",SUMIFS('Barème scores'!$C$2:$C$50,'Barème scores'!$A$2:$A$50,"Q3",'Barème scores'!$B$2:$B$50,F79)+SUMIFS('Barème scores'!$C$2:$C$50,'Barème scores'!$A$2:$A$50,"Q4",'Barème scores'!$B$2:$B$50,G79))</f>
        <v/>
      </c>
      <c r="AD79" s="28" t="str">
        <f>IF(COUNTA(H79:I79)&lt;2,"",SUMIFS('Barème scores'!$C$2:$C$50,'Barème scores'!$A$2:$A$50,"Q5",'Barème scores'!$B$2:$B$50,H79)+SUMIFS('Barème scores'!$C$2:$C$50,'Barème scores'!$A$2:$A$50,"Q6",'Barème scores'!$B$2:$B$50,I79))</f>
        <v/>
      </c>
      <c r="AE79" s="28" t="str">
        <f>IF(COUNTA(J79:K79)&lt;2,"",SUMIFS('Barème scores'!$C$2:$C$50,'Barème scores'!$A$2:$A$50,"Q7",'Barème scores'!$B$2:$B$50,J79)+SUMIFS('Barème scores'!$C$2:$C$50,'Barème scores'!$A$2:$A$50,"Q8",'Barème scores'!$B$2:$B$50,K79))</f>
        <v/>
      </c>
      <c r="AF79" s="29" t="str">
        <f>IF(COUNTA(L79:N79)&lt;3,"",IF(AND(N79&lt;&gt;"Non / je ne sais pas",COUNTA(O79:Q79)&lt;3),"",SUMIFS('Barème scores'!$C$2:$C$50,'Barème scores'!$A$2:$A$50,"Q9",'Barème scores'!$B$2:$B$50,L79)+SUMIFS('Barème scores'!$C$2:$C$50,'Barème scores'!$A$2:$A$50,"Q10",'Barème scores'!$B$2:$B$50,M79)+SUMIFS('Barème scores'!$C$2:$C$50,'Barème scores'!$A$2:$A$50,"Q11",'Barème scores'!$B$2:$B$50,N79)+IF(N79="Non / je ne sais pas",3,IF(COUNTIF(O79:Q79,"Oui")&gt;=2,1,IF(COUNTIF(O79:Q79,"Oui")=1,2,3)))))</f>
        <v/>
      </c>
      <c r="AG79" s="29" t="str">
        <f>IF(R79="","",SUMIFS('Barème scores'!$C$2:$C$50,'Barème scores'!$A$2:$A$50,"Q13",'Barème scores'!$B$2:$B$50,R79))</f>
        <v/>
      </c>
      <c r="AH79" t="str">
        <f t="shared" si="2"/>
        <v/>
      </c>
    </row>
    <row r="80" spans="1:34" s="8" customFormat="1" ht="29.2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8" t="str">
        <f>IF(COUNTA(D80:E80)&lt;2,"",SUMIFS('Barème scores'!$C$2:$C$50,'Barème scores'!$A$2:$A$50,"Q1",'Barème scores'!$B$2:$B$50,D80)+SUMIFS('Barème scores'!$C$2:$C$50,'Barème scores'!$A$2:$A$50,"Q2",'Barème scores'!$B$2:$B$50,E80))</f>
        <v/>
      </c>
      <c r="AC80" s="28" t="str">
        <f>IF(COUNTA(F80:G80)&lt;2,"",SUMIFS('Barème scores'!$C$2:$C$50,'Barème scores'!$A$2:$A$50,"Q3",'Barème scores'!$B$2:$B$50,F80)+SUMIFS('Barème scores'!$C$2:$C$50,'Barème scores'!$A$2:$A$50,"Q4",'Barème scores'!$B$2:$B$50,G80))</f>
        <v/>
      </c>
      <c r="AD80" s="28" t="str">
        <f>IF(COUNTA(H80:I80)&lt;2,"",SUMIFS('Barème scores'!$C$2:$C$50,'Barème scores'!$A$2:$A$50,"Q5",'Barème scores'!$B$2:$B$50,H80)+SUMIFS('Barème scores'!$C$2:$C$50,'Barème scores'!$A$2:$A$50,"Q6",'Barème scores'!$B$2:$B$50,I80))</f>
        <v/>
      </c>
      <c r="AE80" s="28" t="str">
        <f>IF(COUNTA(J80:K80)&lt;2,"",SUMIFS('Barème scores'!$C$2:$C$50,'Barème scores'!$A$2:$A$50,"Q7",'Barème scores'!$B$2:$B$50,J80)+SUMIFS('Barème scores'!$C$2:$C$50,'Barème scores'!$A$2:$A$50,"Q8",'Barème scores'!$B$2:$B$50,K80))</f>
        <v/>
      </c>
      <c r="AF80" s="29" t="str">
        <f>IF(COUNTA(L80:N80)&lt;3,"",IF(AND(N80&lt;&gt;"Non / je ne sais pas",COUNTA(O80:Q80)&lt;3),"",SUMIFS('Barème scores'!$C$2:$C$50,'Barème scores'!$A$2:$A$50,"Q9",'Barème scores'!$B$2:$B$50,L80)+SUMIFS('Barème scores'!$C$2:$C$50,'Barème scores'!$A$2:$A$50,"Q10",'Barème scores'!$B$2:$B$50,M80)+SUMIFS('Barème scores'!$C$2:$C$50,'Barème scores'!$A$2:$A$50,"Q11",'Barème scores'!$B$2:$B$50,N80)+IF(N80="Non / je ne sais pas",3,IF(COUNTIF(O80:Q80,"Oui")&gt;=2,1,IF(COUNTIF(O80:Q80,"Oui")=1,2,3)))))</f>
        <v/>
      </c>
      <c r="AG80" s="29" t="str">
        <f>IF(R80="","",SUMIFS('Barème scores'!$C$2:$C$50,'Barème scores'!$A$2:$A$50,"Q13",'Barème scores'!$B$2:$B$50,R80))</f>
        <v/>
      </c>
      <c r="AH80" t="str">
        <f t="shared" si="2"/>
        <v/>
      </c>
    </row>
    <row r="81" spans="1:34" s="8" customFormat="1" ht="29.2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8" t="str">
        <f>IF(COUNTA(D81:E81)&lt;2,"",SUMIFS('Barème scores'!$C$2:$C$50,'Barème scores'!$A$2:$A$50,"Q1",'Barème scores'!$B$2:$B$50,D81)+SUMIFS('Barème scores'!$C$2:$C$50,'Barème scores'!$A$2:$A$50,"Q2",'Barème scores'!$B$2:$B$50,E81))</f>
        <v/>
      </c>
      <c r="AC81" s="28" t="str">
        <f>IF(COUNTA(F81:G81)&lt;2,"",SUMIFS('Barème scores'!$C$2:$C$50,'Barème scores'!$A$2:$A$50,"Q3",'Barème scores'!$B$2:$B$50,F81)+SUMIFS('Barème scores'!$C$2:$C$50,'Barème scores'!$A$2:$A$50,"Q4",'Barème scores'!$B$2:$B$50,G81))</f>
        <v/>
      </c>
      <c r="AD81" s="28" t="str">
        <f>IF(COUNTA(H81:I81)&lt;2,"",SUMIFS('Barème scores'!$C$2:$C$50,'Barème scores'!$A$2:$A$50,"Q5",'Barème scores'!$B$2:$B$50,H81)+SUMIFS('Barème scores'!$C$2:$C$50,'Barème scores'!$A$2:$A$50,"Q6",'Barème scores'!$B$2:$B$50,I81))</f>
        <v/>
      </c>
      <c r="AE81" s="28" t="str">
        <f>IF(COUNTA(J81:K81)&lt;2,"",SUMIFS('Barème scores'!$C$2:$C$50,'Barème scores'!$A$2:$A$50,"Q7",'Barème scores'!$B$2:$B$50,J81)+SUMIFS('Barème scores'!$C$2:$C$50,'Barème scores'!$A$2:$A$50,"Q8",'Barème scores'!$B$2:$B$50,K81))</f>
        <v/>
      </c>
      <c r="AF81" s="29" t="str">
        <f>IF(COUNTA(L81:N81)&lt;3,"",IF(AND(N81&lt;&gt;"Non / je ne sais pas",COUNTA(O81:Q81)&lt;3),"",SUMIFS('Barème scores'!$C$2:$C$50,'Barème scores'!$A$2:$A$50,"Q9",'Barème scores'!$B$2:$B$50,L81)+SUMIFS('Barème scores'!$C$2:$C$50,'Barème scores'!$A$2:$A$50,"Q10",'Barème scores'!$B$2:$B$50,M81)+SUMIFS('Barème scores'!$C$2:$C$50,'Barème scores'!$A$2:$A$50,"Q11",'Barème scores'!$B$2:$B$50,N81)+IF(N81="Non / je ne sais pas",3,IF(COUNTIF(O81:Q81,"Oui")&gt;=2,1,IF(COUNTIF(O81:Q81,"Oui")=1,2,3)))))</f>
        <v/>
      </c>
      <c r="AG81" s="29" t="str">
        <f>IF(R81="","",SUMIFS('Barème scores'!$C$2:$C$50,'Barème scores'!$A$2:$A$50,"Q13",'Barème scores'!$B$2:$B$50,R81))</f>
        <v/>
      </c>
      <c r="AH81" t="str">
        <f t="shared" si="2"/>
        <v/>
      </c>
    </row>
    <row r="82" spans="1:34" s="8" customFormat="1" ht="29.2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8" t="str">
        <f>IF(COUNTA(D82:E82)&lt;2,"",SUMIFS('Barème scores'!$C$2:$C$50,'Barème scores'!$A$2:$A$50,"Q1",'Barème scores'!$B$2:$B$50,D82)+SUMIFS('Barème scores'!$C$2:$C$50,'Barème scores'!$A$2:$A$50,"Q2",'Barème scores'!$B$2:$B$50,E82))</f>
        <v/>
      </c>
      <c r="AC82" s="28" t="str">
        <f>IF(COUNTA(F82:G82)&lt;2,"",SUMIFS('Barème scores'!$C$2:$C$50,'Barème scores'!$A$2:$A$50,"Q3",'Barème scores'!$B$2:$B$50,F82)+SUMIFS('Barème scores'!$C$2:$C$50,'Barème scores'!$A$2:$A$50,"Q4",'Barème scores'!$B$2:$B$50,G82))</f>
        <v/>
      </c>
      <c r="AD82" s="28" t="str">
        <f>IF(COUNTA(H82:I82)&lt;2,"",SUMIFS('Barème scores'!$C$2:$C$50,'Barème scores'!$A$2:$A$50,"Q5",'Barème scores'!$B$2:$B$50,H82)+SUMIFS('Barème scores'!$C$2:$C$50,'Barème scores'!$A$2:$A$50,"Q6",'Barème scores'!$B$2:$B$50,I82))</f>
        <v/>
      </c>
      <c r="AE82" s="28" t="str">
        <f>IF(COUNTA(J82:K82)&lt;2,"",SUMIFS('Barème scores'!$C$2:$C$50,'Barème scores'!$A$2:$A$50,"Q7",'Barème scores'!$B$2:$B$50,J82)+SUMIFS('Barème scores'!$C$2:$C$50,'Barème scores'!$A$2:$A$50,"Q8",'Barème scores'!$B$2:$B$50,K82))</f>
        <v/>
      </c>
      <c r="AF82" s="29" t="str">
        <f>IF(COUNTA(L82:N82)&lt;3,"",IF(AND(N82&lt;&gt;"Non / je ne sais pas",COUNTA(O82:Q82)&lt;3),"",SUMIFS('Barème scores'!$C$2:$C$50,'Barème scores'!$A$2:$A$50,"Q9",'Barème scores'!$B$2:$B$50,L82)+SUMIFS('Barème scores'!$C$2:$C$50,'Barème scores'!$A$2:$A$50,"Q10",'Barème scores'!$B$2:$B$50,M82)+SUMIFS('Barème scores'!$C$2:$C$50,'Barème scores'!$A$2:$A$50,"Q11",'Barème scores'!$B$2:$B$50,N82)+IF(N82="Non / je ne sais pas",3,IF(COUNTIF(O82:Q82,"Oui")&gt;=2,1,IF(COUNTIF(O82:Q82,"Oui")=1,2,3)))))</f>
        <v/>
      </c>
      <c r="AG82" s="29" t="str">
        <f>IF(R82="","",SUMIFS('Barème scores'!$C$2:$C$50,'Barème scores'!$A$2:$A$50,"Q13",'Barème scores'!$B$2:$B$50,R82))</f>
        <v/>
      </c>
      <c r="AH82" t="str">
        <f t="shared" si="2"/>
        <v/>
      </c>
    </row>
    <row r="83" spans="1:34" s="8" customFormat="1" ht="29.2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8" t="str">
        <f>IF(COUNTA(D83:E83)&lt;2,"",SUMIFS('Barème scores'!$C$2:$C$50,'Barème scores'!$A$2:$A$50,"Q1",'Barème scores'!$B$2:$B$50,D83)+SUMIFS('Barème scores'!$C$2:$C$50,'Barème scores'!$A$2:$A$50,"Q2",'Barème scores'!$B$2:$B$50,E83))</f>
        <v/>
      </c>
      <c r="AC83" s="28" t="str">
        <f>IF(COUNTA(F83:G83)&lt;2,"",SUMIFS('Barème scores'!$C$2:$C$50,'Barème scores'!$A$2:$A$50,"Q3",'Barème scores'!$B$2:$B$50,F83)+SUMIFS('Barème scores'!$C$2:$C$50,'Barème scores'!$A$2:$A$50,"Q4",'Barème scores'!$B$2:$B$50,G83))</f>
        <v/>
      </c>
      <c r="AD83" s="28" t="str">
        <f>IF(COUNTA(H83:I83)&lt;2,"",SUMIFS('Barème scores'!$C$2:$C$50,'Barème scores'!$A$2:$A$50,"Q5",'Barème scores'!$B$2:$B$50,H83)+SUMIFS('Barème scores'!$C$2:$C$50,'Barème scores'!$A$2:$A$50,"Q6",'Barème scores'!$B$2:$B$50,I83))</f>
        <v/>
      </c>
      <c r="AE83" s="28" t="str">
        <f>IF(COUNTA(J83:K83)&lt;2,"",SUMIFS('Barème scores'!$C$2:$C$50,'Barème scores'!$A$2:$A$50,"Q7",'Barème scores'!$B$2:$B$50,J83)+SUMIFS('Barème scores'!$C$2:$C$50,'Barème scores'!$A$2:$A$50,"Q8",'Barème scores'!$B$2:$B$50,K83))</f>
        <v/>
      </c>
      <c r="AF83" s="29" t="str">
        <f>IF(COUNTA(L83:N83)&lt;3,"",IF(AND(N83&lt;&gt;"Non / je ne sais pas",COUNTA(O83:Q83)&lt;3),"",SUMIFS('Barème scores'!$C$2:$C$50,'Barème scores'!$A$2:$A$50,"Q9",'Barème scores'!$B$2:$B$50,L83)+SUMIFS('Barème scores'!$C$2:$C$50,'Barème scores'!$A$2:$A$50,"Q10",'Barème scores'!$B$2:$B$50,M83)+SUMIFS('Barème scores'!$C$2:$C$50,'Barème scores'!$A$2:$A$50,"Q11",'Barème scores'!$B$2:$B$50,N83)+IF(N83="Non / je ne sais pas",3,IF(COUNTIF(O83:Q83,"Oui")&gt;=2,1,IF(COUNTIF(O83:Q83,"Oui")=1,2,3)))))</f>
        <v/>
      </c>
      <c r="AG83" s="29" t="str">
        <f>IF(R83="","",SUMIFS('Barème scores'!$C$2:$C$50,'Barème scores'!$A$2:$A$50,"Q13",'Barème scores'!$B$2:$B$50,R83))</f>
        <v/>
      </c>
      <c r="AH83" t="str">
        <f t="shared" si="2"/>
        <v/>
      </c>
    </row>
    <row r="84" spans="1:34" s="8" customFormat="1" ht="29.2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8" t="str">
        <f>IF(COUNTA(D84:E84)&lt;2,"",SUMIFS('Barème scores'!$C$2:$C$50,'Barème scores'!$A$2:$A$50,"Q1",'Barème scores'!$B$2:$B$50,D84)+SUMIFS('Barème scores'!$C$2:$C$50,'Barème scores'!$A$2:$A$50,"Q2",'Barème scores'!$B$2:$B$50,E84))</f>
        <v/>
      </c>
      <c r="AC84" s="28" t="str">
        <f>IF(COUNTA(F84:G84)&lt;2,"",SUMIFS('Barème scores'!$C$2:$C$50,'Barème scores'!$A$2:$A$50,"Q3",'Barème scores'!$B$2:$B$50,F84)+SUMIFS('Barème scores'!$C$2:$C$50,'Barème scores'!$A$2:$A$50,"Q4",'Barème scores'!$B$2:$B$50,G84))</f>
        <v/>
      </c>
      <c r="AD84" s="28" t="str">
        <f>IF(COUNTA(H84:I84)&lt;2,"",SUMIFS('Barème scores'!$C$2:$C$50,'Barème scores'!$A$2:$A$50,"Q5",'Barème scores'!$B$2:$B$50,H84)+SUMIFS('Barème scores'!$C$2:$C$50,'Barème scores'!$A$2:$A$50,"Q6",'Barème scores'!$B$2:$B$50,I84))</f>
        <v/>
      </c>
      <c r="AE84" s="28" t="str">
        <f>IF(COUNTA(J84:K84)&lt;2,"",SUMIFS('Barème scores'!$C$2:$C$50,'Barème scores'!$A$2:$A$50,"Q7",'Barème scores'!$B$2:$B$50,J84)+SUMIFS('Barème scores'!$C$2:$C$50,'Barème scores'!$A$2:$A$50,"Q8",'Barème scores'!$B$2:$B$50,K84))</f>
        <v/>
      </c>
      <c r="AF84" s="29" t="str">
        <f>IF(COUNTA(L84:N84)&lt;3,"",IF(AND(N84&lt;&gt;"Non / je ne sais pas",COUNTA(O84:Q84)&lt;3),"",SUMIFS('Barème scores'!$C$2:$C$50,'Barème scores'!$A$2:$A$50,"Q9",'Barème scores'!$B$2:$B$50,L84)+SUMIFS('Barème scores'!$C$2:$C$50,'Barème scores'!$A$2:$A$50,"Q10",'Barème scores'!$B$2:$B$50,M84)+SUMIFS('Barème scores'!$C$2:$C$50,'Barème scores'!$A$2:$A$50,"Q11",'Barème scores'!$B$2:$B$50,N84)+IF(N84="Non / je ne sais pas",3,IF(COUNTIF(O84:Q84,"Oui")&gt;=2,1,IF(COUNTIF(O84:Q84,"Oui")=1,2,3)))))</f>
        <v/>
      </c>
      <c r="AG84" s="29" t="str">
        <f>IF(R84="","",SUMIFS('Barème scores'!$C$2:$C$50,'Barème scores'!$A$2:$A$50,"Q13",'Barème scores'!$B$2:$B$50,R84))</f>
        <v/>
      </c>
      <c r="AH84" t="str">
        <f t="shared" si="2"/>
        <v/>
      </c>
    </row>
    <row r="85" spans="1:34" s="8" customFormat="1" ht="29.2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8" t="str">
        <f>IF(COUNTA(D85:E85)&lt;2,"",SUMIFS('Barème scores'!$C$2:$C$50,'Barème scores'!$A$2:$A$50,"Q1",'Barème scores'!$B$2:$B$50,D85)+SUMIFS('Barème scores'!$C$2:$C$50,'Barème scores'!$A$2:$A$50,"Q2",'Barème scores'!$B$2:$B$50,E85))</f>
        <v/>
      </c>
      <c r="AC85" s="28" t="str">
        <f>IF(COUNTA(F85:G85)&lt;2,"",SUMIFS('Barème scores'!$C$2:$C$50,'Barème scores'!$A$2:$A$50,"Q3",'Barème scores'!$B$2:$B$50,F85)+SUMIFS('Barème scores'!$C$2:$C$50,'Barème scores'!$A$2:$A$50,"Q4",'Barème scores'!$B$2:$B$50,G85))</f>
        <v/>
      </c>
      <c r="AD85" s="28" t="str">
        <f>IF(COUNTA(H85:I85)&lt;2,"",SUMIFS('Barème scores'!$C$2:$C$50,'Barème scores'!$A$2:$A$50,"Q5",'Barème scores'!$B$2:$B$50,H85)+SUMIFS('Barème scores'!$C$2:$C$50,'Barème scores'!$A$2:$A$50,"Q6",'Barème scores'!$B$2:$B$50,I85))</f>
        <v/>
      </c>
      <c r="AE85" s="28" t="str">
        <f>IF(COUNTA(J85:K85)&lt;2,"",SUMIFS('Barème scores'!$C$2:$C$50,'Barème scores'!$A$2:$A$50,"Q7",'Barème scores'!$B$2:$B$50,J85)+SUMIFS('Barème scores'!$C$2:$C$50,'Barème scores'!$A$2:$A$50,"Q8",'Barème scores'!$B$2:$B$50,K85))</f>
        <v/>
      </c>
      <c r="AF85" s="29" t="str">
        <f>IF(COUNTA(L85:N85)&lt;3,"",IF(AND(N85&lt;&gt;"Non / je ne sais pas",COUNTA(O85:Q85)&lt;3),"",SUMIFS('Barème scores'!$C$2:$C$50,'Barème scores'!$A$2:$A$50,"Q9",'Barème scores'!$B$2:$B$50,L85)+SUMIFS('Barème scores'!$C$2:$C$50,'Barème scores'!$A$2:$A$50,"Q10",'Barème scores'!$B$2:$B$50,M85)+SUMIFS('Barème scores'!$C$2:$C$50,'Barème scores'!$A$2:$A$50,"Q11",'Barème scores'!$B$2:$B$50,N85)+IF(N85="Non / je ne sais pas",3,IF(COUNTIF(O85:Q85,"Oui")&gt;=2,1,IF(COUNTIF(O85:Q85,"Oui")=1,2,3)))))</f>
        <v/>
      </c>
      <c r="AG85" s="29" t="str">
        <f>IF(R85="","",SUMIFS('Barème scores'!$C$2:$C$50,'Barème scores'!$A$2:$A$50,"Q13",'Barème scores'!$B$2:$B$50,R85))</f>
        <v/>
      </c>
      <c r="AH85" t="str">
        <f t="shared" si="2"/>
        <v/>
      </c>
    </row>
    <row r="86" spans="1:34" s="8" customFormat="1" ht="29.2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8" t="str">
        <f>IF(COUNTA(D86:E86)&lt;2,"",SUMIFS('Barème scores'!$C$2:$C$50,'Barème scores'!$A$2:$A$50,"Q1",'Barème scores'!$B$2:$B$50,D86)+SUMIFS('Barème scores'!$C$2:$C$50,'Barème scores'!$A$2:$A$50,"Q2",'Barème scores'!$B$2:$B$50,E86))</f>
        <v/>
      </c>
      <c r="AC86" s="28" t="str">
        <f>IF(COUNTA(F86:G86)&lt;2,"",SUMIFS('Barème scores'!$C$2:$C$50,'Barème scores'!$A$2:$A$50,"Q3",'Barème scores'!$B$2:$B$50,F86)+SUMIFS('Barème scores'!$C$2:$C$50,'Barème scores'!$A$2:$A$50,"Q4",'Barème scores'!$B$2:$B$50,G86))</f>
        <v/>
      </c>
      <c r="AD86" s="28" t="str">
        <f>IF(COUNTA(H86:I86)&lt;2,"",SUMIFS('Barème scores'!$C$2:$C$50,'Barème scores'!$A$2:$A$50,"Q5",'Barème scores'!$B$2:$B$50,H86)+SUMIFS('Barème scores'!$C$2:$C$50,'Barème scores'!$A$2:$A$50,"Q6",'Barème scores'!$B$2:$B$50,I86))</f>
        <v/>
      </c>
      <c r="AE86" s="28" t="str">
        <f>IF(COUNTA(J86:K86)&lt;2,"",SUMIFS('Barème scores'!$C$2:$C$50,'Barème scores'!$A$2:$A$50,"Q7",'Barème scores'!$B$2:$B$50,J86)+SUMIFS('Barème scores'!$C$2:$C$50,'Barème scores'!$A$2:$A$50,"Q8",'Barème scores'!$B$2:$B$50,K86))</f>
        <v/>
      </c>
      <c r="AF86" s="29" t="str">
        <f>IF(COUNTA(L86:N86)&lt;3,"",IF(AND(N86&lt;&gt;"Non / je ne sais pas",COUNTA(O86:Q86)&lt;3),"",SUMIFS('Barème scores'!$C$2:$C$50,'Barème scores'!$A$2:$A$50,"Q9",'Barème scores'!$B$2:$B$50,L86)+SUMIFS('Barème scores'!$C$2:$C$50,'Barème scores'!$A$2:$A$50,"Q10",'Barème scores'!$B$2:$B$50,M86)+SUMIFS('Barème scores'!$C$2:$C$50,'Barème scores'!$A$2:$A$50,"Q11",'Barème scores'!$B$2:$B$50,N86)+IF(N86="Non / je ne sais pas",3,IF(COUNTIF(O86:Q86,"Oui")&gt;=2,1,IF(COUNTIF(O86:Q86,"Oui")=1,2,3)))))</f>
        <v/>
      </c>
      <c r="AG86" s="29" t="str">
        <f>IF(R86="","",SUMIFS('Barème scores'!$C$2:$C$50,'Barème scores'!$A$2:$A$50,"Q13",'Barème scores'!$B$2:$B$50,R86))</f>
        <v/>
      </c>
      <c r="AH86" t="str">
        <f t="shared" si="2"/>
        <v/>
      </c>
    </row>
    <row r="87" spans="1:34" s="8" customFormat="1" ht="29.2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8" t="str">
        <f>IF(COUNTA(D87:E87)&lt;2,"",SUMIFS('Barème scores'!$C$2:$C$50,'Barème scores'!$A$2:$A$50,"Q1",'Barème scores'!$B$2:$B$50,D87)+SUMIFS('Barème scores'!$C$2:$C$50,'Barème scores'!$A$2:$A$50,"Q2",'Barème scores'!$B$2:$B$50,E87))</f>
        <v/>
      </c>
      <c r="AC87" s="28" t="str">
        <f>IF(COUNTA(F87:G87)&lt;2,"",SUMIFS('Barème scores'!$C$2:$C$50,'Barème scores'!$A$2:$A$50,"Q3",'Barème scores'!$B$2:$B$50,F87)+SUMIFS('Barème scores'!$C$2:$C$50,'Barème scores'!$A$2:$A$50,"Q4",'Barème scores'!$B$2:$B$50,G87))</f>
        <v/>
      </c>
      <c r="AD87" s="28" t="str">
        <f>IF(COUNTA(H87:I87)&lt;2,"",SUMIFS('Barème scores'!$C$2:$C$50,'Barème scores'!$A$2:$A$50,"Q5",'Barème scores'!$B$2:$B$50,H87)+SUMIFS('Barème scores'!$C$2:$C$50,'Barème scores'!$A$2:$A$50,"Q6",'Barème scores'!$B$2:$B$50,I87))</f>
        <v/>
      </c>
      <c r="AE87" s="28" t="str">
        <f>IF(COUNTA(J87:K87)&lt;2,"",SUMIFS('Barème scores'!$C$2:$C$50,'Barème scores'!$A$2:$A$50,"Q7",'Barème scores'!$B$2:$B$50,J87)+SUMIFS('Barème scores'!$C$2:$C$50,'Barème scores'!$A$2:$A$50,"Q8",'Barème scores'!$B$2:$B$50,K87))</f>
        <v/>
      </c>
      <c r="AF87" s="29" t="str">
        <f>IF(COUNTA(L87:N87)&lt;3,"",IF(AND(N87&lt;&gt;"Non / je ne sais pas",COUNTA(O87:Q87)&lt;3),"",SUMIFS('Barème scores'!$C$2:$C$50,'Barème scores'!$A$2:$A$50,"Q9",'Barème scores'!$B$2:$B$50,L87)+SUMIFS('Barème scores'!$C$2:$C$50,'Barème scores'!$A$2:$A$50,"Q10",'Barème scores'!$B$2:$B$50,M87)+SUMIFS('Barème scores'!$C$2:$C$50,'Barème scores'!$A$2:$A$50,"Q11",'Barème scores'!$B$2:$B$50,N87)+IF(N87="Non / je ne sais pas",3,IF(COUNTIF(O87:Q87,"Oui")&gt;=2,1,IF(COUNTIF(O87:Q87,"Oui")=1,2,3)))))</f>
        <v/>
      </c>
      <c r="AG87" s="29" t="str">
        <f>IF(R87="","",SUMIFS('Barème scores'!$C$2:$C$50,'Barème scores'!$A$2:$A$50,"Q13",'Barème scores'!$B$2:$B$50,R87))</f>
        <v/>
      </c>
      <c r="AH87" t="str">
        <f t="shared" si="2"/>
        <v/>
      </c>
    </row>
    <row r="88" spans="1:34" s="8" customFormat="1" ht="29.2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8" t="str">
        <f>IF(COUNTA(D88:E88)&lt;2,"",SUMIFS('Barème scores'!$C$2:$C$50,'Barème scores'!$A$2:$A$50,"Q1",'Barème scores'!$B$2:$B$50,D88)+SUMIFS('Barème scores'!$C$2:$C$50,'Barème scores'!$A$2:$A$50,"Q2",'Barème scores'!$B$2:$B$50,E88))</f>
        <v/>
      </c>
      <c r="AC88" s="28" t="str">
        <f>IF(COUNTA(F88:G88)&lt;2,"",SUMIFS('Barème scores'!$C$2:$C$50,'Barème scores'!$A$2:$A$50,"Q3",'Barème scores'!$B$2:$B$50,F88)+SUMIFS('Barème scores'!$C$2:$C$50,'Barème scores'!$A$2:$A$50,"Q4",'Barème scores'!$B$2:$B$50,G88))</f>
        <v/>
      </c>
      <c r="AD88" s="28" t="str">
        <f>IF(COUNTA(H88:I88)&lt;2,"",SUMIFS('Barème scores'!$C$2:$C$50,'Barème scores'!$A$2:$A$50,"Q5",'Barème scores'!$B$2:$B$50,H88)+SUMIFS('Barème scores'!$C$2:$C$50,'Barème scores'!$A$2:$A$50,"Q6",'Barème scores'!$B$2:$B$50,I88))</f>
        <v/>
      </c>
      <c r="AE88" s="28" t="str">
        <f>IF(COUNTA(J88:K88)&lt;2,"",SUMIFS('Barème scores'!$C$2:$C$50,'Barème scores'!$A$2:$A$50,"Q7",'Barème scores'!$B$2:$B$50,J88)+SUMIFS('Barème scores'!$C$2:$C$50,'Barème scores'!$A$2:$A$50,"Q8",'Barème scores'!$B$2:$B$50,K88))</f>
        <v/>
      </c>
      <c r="AF88" s="29" t="str">
        <f>IF(COUNTA(L88:N88)&lt;3,"",IF(AND(N88&lt;&gt;"Non / je ne sais pas",COUNTA(O88:Q88)&lt;3),"",SUMIFS('Barème scores'!$C$2:$C$50,'Barème scores'!$A$2:$A$50,"Q9",'Barème scores'!$B$2:$B$50,L88)+SUMIFS('Barème scores'!$C$2:$C$50,'Barème scores'!$A$2:$A$50,"Q10",'Barème scores'!$B$2:$B$50,M88)+SUMIFS('Barème scores'!$C$2:$C$50,'Barème scores'!$A$2:$A$50,"Q11",'Barème scores'!$B$2:$B$50,N88)+IF(N88="Non / je ne sais pas",3,IF(COUNTIF(O88:Q88,"Oui")&gt;=2,1,IF(COUNTIF(O88:Q88,"Oui")=1,2,3)))))</f>
        <v/>
      </c>
      <c r="AG88" s="29" t="str">
        <f>IF(R88="","",SUMIFS('Barème scores'!$C$2:$C$50,'Barème scores'!$A$2:$A$50,"Q13",'Barème scores'!$B$2:$B$50,R88))</f>
        <v/>
      </c>
      <c r="AH88" t="str">
        <f t="shared" si="2"/>
        <v/>
      </c>
    </row>
    <row r="89" spans="1:34" s="8" customFormat="1" ht="29.2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8" t="str">
        <f>IF(COUNTA(D89:E89)&lt;2,"",SUMIFS('Barème scores'!$C$2:$C$50,'Barème scores'!$A$2:$A$50,"Q1",'Barème scores'!$B$2:$B$50,D89)+SUMIFS('Barème scores'!$C$2:$C$50,'Barème scores'!$A$2:$A$50,"Q2",'Barème scores'!$B$2:$B$50,E89))</f>
        <v/>
      </c>
      <c r="AC89" s="28" t="str">
        <f>IF(COUNTA(F89:G89)&lt;2,"",SUMIFS('Barème scores'!$C$2:$C$50,'Barème scores'!$A$2:$A$50,"Q3",'Barème scores'!$B$2:$B$50,F89)+SUMIFS('Barème scores'!$C$2:$C$50,'Barème scores'!$A$2:$A$50,"Q4",'Barème scores'!$B$2:$B$50,G89))</f>
        <v/>
      </c>
      <c r="AD89" s="28" t="str">
        <f>IF(COUNTA(H89:I89)&lt;2,"",SUMIFS('Barème scores'!$C$2:$C$50,'Barème scores'!$A$2:$A$50,"Q5",'Barème scores'!$B$2:$B$50,H89)+SUMIFS('Barème scores'!$C$2:$C$50,'Barème scores'!$A$2:$A$50,"Q6",'Barème scores'!$B$2:$B$50,I89))</f>
        <v/>
      </c>
      <c r="AE89" s="28" t="str">
        <f>IF(COUNTA(J89:K89)&lt;2,"",SUMIFS('Barème scores'!$C$2:$C$50,'Barème scores'!$A$2:$A$50,"Q7",'Barème scores'!$B$2:$B$50,J89)+SUMIFS('Barème scores'!$C$2:$C$50,'Barème scores'!$A$2:$A$50,"Q8",'Barème scores'!$B$2:$B$50,K89))</f>
        <v/>
      </c>
      <c r="AF89" s="29" t="str">
        <f>IF(COUNTA(L89:N89)&lt;3,"",IF(AND(N89&lt;&gt;"Non / je ne sais pas",COUNTA(O89:Q89)&lt;3),"",SUMIFS('Barème scores'!$C$2:$C$50,'Barème scores'!$A$2:$A$50,"Q9",'Barème scores'!$B$2:$B$50,L89)+SUMIFS('Barème scores'!$C$2:$C$50,'Barème scores'!$A$2:$A$50,"Q10",'Barème scores'!$B$2:$B$50,M89)+SUMIFS('Barème scores'!$C$2:$C$50,'Barème scores'!$A$2:$A$50,"Q11",'Barème scores'!$B$2:$B$50,N89)+IF(N89="Non / je ne sais pas",3,IF(COUNTIF(O89:Q89,"Oui")&gt;=2,1,IF(COUNTIF(O89:Q89,"Oui")=1,2,3)))))</f>
        <v/>
      </c>
      <c r="AG89" s="29" t="str">
        <f>IF(R89="","",SUMIFS('Barème scores'!$C$2:$C$50,'Barème scores'!$A$2:$A$50,"Q13",'Barème scores'!$B$2:$B$50,R89))</f>
        <v/>
      </c>
      <c r="AH89" t="str">
        <f t="shared" si="2"/>
        <v/>
      </c>
    </row>
    <row r="90" spans="1:34" s="8" customFormat="1" ht="29.2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8" t="str">
        <f>IF(COUNTA(D90:E90)&lt;2,"",SUMIFS('Barème scores'!$C$2:$C$50,'Barème scores'!$A$2:$A$50,"Q1",'Barème scores'!$B$2:$B$50,D90)+SUMIFS('Barème scores'!$C$2:$C$50,'Barème scores'!$A$2:$A$50,"Q2",'Barème scores'!$B$2:$B$50,E90))</f>
        <v/>
      </c>
      <c r="AC90" s="28" t="str">
        <f>IF(COUNTA(F90:G90)&lt;2,"",SUMIFS('Barème scores'!$C$2:$C$50,'Barème scores'!$A$2:$A$50,"Q3",'Barème scores'!$B$2:$B$50,F90)+SUMIFS('Barème scores'!$C$2:$C$50,'Barème scores'!$A$2:$A$50,"Q4",'Barème scores'!$B$2:$B$50,G90))</f>
        <v/>
      </c>
      <c r="AD90" s="28" t="str">
        <f>IF(COUNTA(H90:I90)&lt;2,"",SUMIFS('Barème scores'!$C$2:$C$50,'Barème scores'!$A$2:$A$50,"Q5",'Barème scores'!$B$2:$B$50,H90)+SUMIFS('Barème scores'!$C$2:$C$50,'Barème scores'!$A$2:$A$50,"Q6",'Barème scores'!$B$2:$B$50,I90))</f>
        <v/>
      </c>
      <c r="AE90" s="28" t="str">
        <f>IF(COUNTA(J90:K90)&lt;2,"",SUMIFS('Barème scores'!$C$2:$C$50,'Barème scores'!$A$2:$A$50,"Q7",'Barème scores'!$B$2:$B$50,J90)+SUMIFS('Barème scores'!$C$2:$C$50,'Barème scores'!$A$2:$A$50,"Q8",'Barème scores'!$B$2:$B$50,K90))</f>
        <v/>
      </c>
      <c r="AF90" s="29" t="str">
        <f>IF(COUNTA(L90:N90)&lt;3,"",IF(AND(N90&lt;&gt;"Non / je ne sais pas",COUNTA(O90:Q90)&lt;3),"",SUMIFS('Barème scores'!$C$2:$C$50,'Barème scores'!$A$2:$A$50,"Q9",'Barème scores'!$B$2:$B$50,L90)+SUMIFS('Barème scores'!$C$2:$C$50,'Barème scores'!$A$2:$A$50,"Q10",'Barème scores'!$B$2:$B$50,M90)+SUMIFS('Barème scores'!$C$2:$C$50,'Barème scores'!$A$2:$A$50,"Q11",'Barème scores'!$B$2:$B$50,N90)+IF(N90="Non / je ne sais pas",3,IF(COUNTIF(O90:Q90,"Oui")&gt;=2,1,IF(COUNTIF(O90:Q90,"Oui")=1,2,3)))))</f>
        <v/>
      </c>
      <c r="AG90" s="29" t="str">
        <f>IF(R90="","",SUMIFS('Barème scores'!$C$2:$C$50,'Barème scores'!$A$2:$A$50,"Q13",'Barème scores'!$B$2:$B$50,R90))</f>
        <v/>
      </c>
      <c r="AH90" t="str">
        <f t="shared" si="2"/>
        <v/>
      </c>
    </row>
    <row r="91" spans="1:34" s="8" customFormat="1" ht="29.2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8" t="str">
        <f>IF(COUNTA(D91:E91)&lt;2,"",SUMIFS('Barème scores'!$C$2:$C$50,'Barème scores'!$A$2:$A$50,"Q1",'Barème scores'!$B$2:$B$50,D91)+SUMIFS('Barème scores'!$C$2:$C$50,'Barème scores'!$A$2:$A$50,"Q2",'Barème scores'!$B$2:$B$50,E91))</f>
        <v/>
      </c>
      <c r="AC91" s="28" t="str">
        <f>IF(COUNTA(F91:G91)&lt;2,"",SUMIFS('Barème scores'!$C$2:$C$50,'Barème scores'!$A$2:$A$50,"Q3",'Barème scores'!$B$2:$B$50,F91)+SUMIFS('Barème scores'!$C$2:$C$50,'Barème scores'!$A$2:$A$50,"Q4",'Barème scores'!$B$2:$B$50,G91))</f>
        <v/>
      </c>
      <c r="AD91" s="28" t="str">
        <f>IF(COUNTA(H91:I91)&lt;2,"",SUMIFS('Barème scores'!$C$2:$C$50,'Barème scores'!$A$2:$A$50,"Q5",'Barème scores'!$B$2:$B$50,H91)+SUMIFS('Barème scores'!$C$2:$C$50,'Barème scores'!$A$2:$A$50,"Q6",'Barème scores'!$B$2:$B$50,I91))</f>
        <v/>
      </c>
      <c r="AE91" s="28" t="str">
        <f>IF(COUNTA(J91:K91)&lt;2,"",SUMIFS('Barème scores'!$C$2:$C$50,'Barème scores'!$A$2:$A$50,"Q7",'Barème scores'!$B$2:$B$50,J91)+SUMIFS('Barème scores'!$C$2:$C$50,'Barème scores'!$A$2:$A$50,"Q8",'Barème scores'!$B$2:$B$50,K91))</f>
        <v/>
      </c>
      <c r="AF91" s="29" t="str">
        <f>IF(COUNTA(L91:N91)&lt;3,"",IF(AND(N91&lt;&gt;"Non / je ne sais pas",COUNTA(O91:Q91)&lt;3),"",SUMIFS('Barème scores'!$C$2:$C$50,'Barème scores'!$A$2:$A$50,"Q9",'Barème scores'!$B$2:$B$50,L91)+SUMIFS('Barème scores'!$C$2:$C$50,'Barème scores'!$A$2:$A$50,"Q10",'Barème scores'!$B$2:$B$50,M91)+SUMIFS('Barème scores'!$C$2:$C$50,'Barème scores'!$A$2:$A$50,"Q11",'Barème scores'!$B$2:$B$50,N91)+IF(N91="Non / je ne sais pas",3,IF(COUNTIF(O91:Q91,"Oui")&gt;=2,1,IF(COUNTIF(O91:Q91,"Oui")=1,2,3)))))</f>
        <v/>
      </c>
      <c r="AG91" s="29" t="str">
        <f>IF(R91="","",SUMIFS('Barème scores'!$C$2:$C$50,'Barème scores'!$A$2:$A$50,"Q13",'Barème scores'!$B$2:$B$50,R91))</f>
        <v/>
      </c>
      <c r="AH91" t="str">
        <f t="shared" si="2"/>
        <v/>
      </c>
    </row>
    <row r="92" spans="1:34" s="8" customFormat="1" ht="29.2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8" t="str">
        <f>IF(COUNTA(D92:E92)&lt;2,"",SUMIFS('Barème scores'!$C$2:$C$50,'Barème scores'!$A$2:$A$50,"Q1",'Barème scores'!$B$2:$B$50,D92)+SUMIFS('Barème scores'!$C$2:$C$50,'Barème scores'!$A$2:$A$50,"Q2",'Barème scores'!$B$2:$B$50,E92))</f>
        <v/>
      </c>
      <c r="AC92" s="28" t="str">
        <f>IF(COUNTA(F92:G92)&lt;2,"",SUMIFS('Barème scores'!$C$2:$C$50,'Barème scores'!$A$2:$A$50,"Q3",'Barème scores'!$B$2:$B$50,F92)+SUMIFS('Barème scores'!$C$2:$C$50,'Barème scores'!$A$2:$A$50,"Q4",'Barème scores'!$B$2:$B$50,G92))</f>
        <v/>
      </c>
      <c r="AD92" s="28" t="str">
        <f>IF(COUNTA(H92:I92)&lt;2,"",SUMIFS('Barème scores'!$C$2:$C$50,'Barème scores'!$A$2:$A$50,"Q5",'Barème scores'!$B$2:$B$50,H92)+SUMIFS('Barème scores'!$C$2:$C$50,'Barème scores'!$A$2:$A$50,"Q6",'Barème scores'!$B$2:$B$50,I92))</f>
        <v/>
      </c>
      <c r="AE92" s="28" t="str">
        <f>IF(COUNTA(J92:K92)&lt;2,"",SUMIFS('Barème scores'!$C$2:$C$50,'Barème scores'!$A$2:$A$50,"Q7",'Barème scores'!$B$2:$B$50,J92)+SUMIFS('Barème scores'!$C$2:$C$50,'Barème scores'!$A$2:$A$50,"Q8",'Barème scores'!$B$2:$B$50,K92))</f>
        <v/>
      </c>
      <c r="AF92" s="29" t="str">
        <f>IF(COUNTA(L92:N92)&lt;3,"",IF(AND(N92&lt;&gt;"Non / je ne sais pas",COUNTA(O92:Q92)&lt;3),"",SUMIFS('Barème scores'!$C$2:$C$50,'Barème scores'!$A$2:$A$50,"Q9",'Barème scores'!$B$2:$B$50,L92)+SUMIFS('Barème scores'!$C$2:$C$50,'Barème scores'!$A$2:$A$50,"Q10",'Barème scores'!$B$2:$B$50,M92)+SUMIFS('Barème scores'!$C$2:$C$50,'Barème scores'!$A$2:$A$50,"Q11",'Barème scores'!$B$2:$B$50,N92)+IF(N92="Non / je ne sais pas",3,IF(COUNTIF(O92:Q92,"Oui")&gt;=2,1,IF(COUNTIF(O92:Q92,"Oui")=1,2,3)))))</f>
        <v/>
      </c>
      <c r="AG92" s="29" t="str">
        <f>IF(R92="","",SUMIFS('Barème scores'!$C$2:$C$50,'Barème scores'!$A$2:$A$50,"Q13",'Barème scores'!$B$2:$B$50,R92))</f>
        <v/>
      </c>
      <c r="AH92" t="str">
        <f t="shared" si="2"/>
        <v/>
      </c>
    </row>
    <row r="93" spans="1:34" s="8" customFormat="1" ht="29.2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8" t="str">
        <f>IF(COUNTA(D93:E93)&lt;2,"",SUMIFS('Barème scores'!$C$2:$C$50,'Barème scores'!$A$2:$A$50,"Q1",'Barème scores'!$B$2:$B$50,D93)+SUMIFS('Barème scores'!$C$2:$C$50,'Barème scores'!$A$2:$A$50,"Q2",'Barème scores'!$B$2:$B$50,E93))</f>
        <v/>
      </c>
      <c r="AC93" s="28" t="str">
        <f>IF(COUNTA(F93:G93)&lt;2,"",SUMIFS('Barème scores'!$C$2:$C$50,'Barème scores'!$A$2:$A$50,"Q3",'Barème scores'!$B$2:$B$50,F93)+SUMIFS('Barème scores'!$C$2:$C$50,'Barème scores'!$A$2:$A$50,"Q4",'Barème scores'!$B$2:$B$50,G93))</f>
        <v/>
      </c>
      <c r="AD93" s="28" t="str">
        <f>IF(COUNTA(H93:I93)&lt;2,"",SUMIFS('Barème scores'!$C$2:$C$50,'Barème scores'!$A$2:$A$50,"Q5",'Barème scores'!$B$2:$B$50,H93)+SUMIFS('Barème scores'!$C$2:$C$50,'Barème scores'!$A$2:$A$50,"Q6",'Barème scores'!$B$2:$B$50,I93))</f>
        <v/>
      </c>
      <c r="AE93" s="28" t="str">
        <f>IF(COUNTA(J93:K93)&lt;2,"",SUMIFS('Barème scores'!$C$2:$C$50,'Barème scores'!$A$2:$A$50,"Q7",'Barème scores'!$B$2:$B$50,J93)+SUMIFS('Barème scores'!$C$2:$C$50,'Barème scores'!$A$2:$A$50,"Q8",'Barème scores'!$B$2:$B$50,K93))</f>
        <v/>
      </c>
      <c r="AF93" s="29" t="str">
        <f>IF(COUNTA(L93:N93)&lt;3,"",IF(AND(N93&lt;&gt;"Non / je ne sais pas",COUNTA(O93:Q93)&lt;3),"",SUMIFS('Barème scores'!$C$2:$C$50,'Barème scores'!$A$2:$A$50,"Q9",'Barème scores'!$B$2:$B$50,L93)+SUMIFS('Barème scores'!$C$2:$C$50,'Barème scores'!$A$2:$A$50,"Q10",'Barème scores'!$B$2:$B$50,M93)+SUMIFS('Barème scores'!$C$2:$C$50,'Barème scores'!$A$2:$A$50,"Q11",'Barème scores'!$B$2:$B$50,N93)+IF(N93="Non / je ne sais pas",3,IF(COUNTIF(O93:Q93,"Oui")&gt;=2,1,IF(COUNTIF(O93:Q93,"Oui")=1,2,3)))))</f>
        <v/>
      </c>
      <c r="AG93" s="29" t="str">
        <f>IF(R93="","",SUMIFS('Barème scores'!$C$2:$C$50,'Barème scores'!$A$2:$A$50,"Q13",'Barème scores'!$B$2:$B$50,R93))</f>
        <v/>
      </c>
      <c r="AH93" t="str">
        <f t="shared" si="2"/>
        <v/>
      </c>
    </row>
    <row r="94" spans="1:34" s="8" customFormat="1" ht="29.2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8" t="str">
        <f>IF(COUNTA(D94:E94)&lt;2,"",SUMIFS('Barème scores'!$C$2:$C$50,'Barème scores'!$A$2:$A$50,"Q1",'Barème scores'!$B$2:$B$50,D94)+SUMIFS('Barème scores'!$C$2:$C$50,'Barème scores'!$A$2:$A$50,"Q2",'Barème scores'!$B$2:$B$50,E94))</f>
        <v/>
      </c>
      <c r="AC94" s="28" t="str">
        <f>IF(COUNTA(F94:G94)&lt;2,"",SUMIFS('Barème scores'!$C$2:$C$50,'Barème scores'!$A$2:$A$50,"Q3",'Barème scores'!$B$2:$B$50,F94)+SUMIFS('Barème scores'!$C$2:$C$50,'Barème scores'!$A$2:$A$50,"Q4",'Barème scores'!$B$2:$B$50,G94))</f>
        <v/>
      </c>
      <c r="AD94" s="28" t="str">
        <f>IF(COUNTA(H94:I94)&lt;2,"",SUMIFS('Barème scores'!$C$2:$C$50,'Barème scores'!$A$2:$A$50,"Q5",'Barème scores'!$B$2:$B$50,H94)+SUMIFS('Barème scores'!$C$2:$C$50,'Barème scores'!$A$2:$A$50,"Q6",'Barème scores'!$B$2:$B$50,I94))</f>
        <v/>
      </c>
      <c r="AE94" s="28" t="str">
        <f>IF(COUNTA(J94:K94)&lt;2,"",SUMIFS('Barème scores'!$C$2:$C$50,'Barème scores'!$A$2:$A$50,"Q7",'Barème scores'!$B$2:$B$50,J94)+SUMIFS('Barème scores'!$C$2:$C$50,'Barème scores'!$A$2:$A$50,"Q8",'Barème scores'!$B$2:$B$50,K94))</f>
        <v/>
      </c>
      <c r="AF94" s="29" t="str">
        <f>IF(COUNTA(L94:N94)&lt;3,"",IF(AND(N94&lt;&gt;"Non / je ne sais pas",COUNTA(O94:Q94)&lt;3),"",SUMIFS('Barème scores'!$C$2:$C$50,'Barème scores'!$A$2:$A$50,"Q9",'Barème scores'!$B$2:$B$50,L94)+SUMIFS('Barème scores'!$C$2:$C$50,'Barème scores'!$A$2:$A$50,"Q10",'Barème scores'!$B$2:$B$50,M94)+SUMIFS('Barème scores'!$C$2:$C$50,'Barème scores'!$A$2:$A$50,"Q11",'Barème scores'!$B$2:$B$50,N94)+IF(N94="Non / je ne sais pas",3,IF(COUNTIF(O94:Q94,"Oui")&gt;=2,1,IF(COUNTIF(O94:Q94,"Oui")=1,2,3)))))</f>
        <v/>
      </c>
      <c r="AG94" s="29" t="str">
        <f>IF(R94="","",SUMIFS('Barème scores'!$C$2:$C$50,'Barème scores'!$A$2:$A$50,"Q13",'Barème scores'!$B$2:$B$50,R94))</f>
        <v/>
      </c>
      <c r="AH94" t="str">
        <f t="shared" si="2"/>
        <v/>
      </c>
    </row>
    <row r="95" spans="1:34" s="8" customFormat="1" ht="29.2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8" t="str">
        <f>IF(COUNTA(D95:E95)&lt;2,"",SUMIFS('Barème scores'!$C$2:$C$50,'Barème scores'!$A$2:$A$50,"Q1",'Barème scores'!$B$2:$B$50,D95)+SUMIFS('Barème scores'!$C$2:$C$50,'Barème scores'!$A$2:$A$50,"Q2",'Barème scores'!$B$2:$B$50,E95))</f>
        <v/>
      </c>
      <c r="AC95" s="28" t="str">
        <f>IF(COUNTA(F95:G95)&lt;2,"",SUMIFS('Barème scores'!$C$2:$C$50,'Barème scores'!$A$2:$A$50,"Q3",'Barème scores'!$B$2:$B$50,F95)+SUMIFS('Barème scores'!$C$2:$C$50,'Barème scores'!$A$2:$A$50,"Q4",'Barème scores'!$B$2:$B$50,G95))</f>
        <v/>
      </c>
      <c r="AD95" s="28" t="str">
        <f>IF(COUNTA(H95:I95)&lt;2,"",SUMIFS('Barème scores'!$C$2:$C$50,'Barème scores'!$A$2:$A$50,"Q5",'Barème scores'!$B$2:$B$50,H95)+SUMIFS('Barème scores'!$C$2:$C$50,'Barème scores'!$A$2:$A$50,"Q6",'Barème scores'!$B$2:$B$50,I95))</f>
        <v/>
      </c>
      <c r="AE95" s="28" t="str">
        <f>IF(COUNTA(J95:K95)&lt;2,"",SUMIFS('Barème scores'!$C$2:$C$50,'Barème scores'!$A$2:$A$50,"Q7",'Barème scores'!$B$2:$B$50,J95)+SUMIFS('Barème scores'!$C$2:$C$50,'Barème scores'!$A$2:$A$50,"Q8",'Barème scores'!$B$2:$B$50,K95))</f>
        <v/>
      </c>
      <c r="AF95" s="29" t="str">
        <f>IF(COUNTA(L95:N95)&lt;3,"",IF(AND(N95&lt;&gt;"Non / je ne sais pas",COUNTA(O95:Q95)&lt;3),"",SUMIFS('Barème scores'!$C$2:$C$50,'Barème scores'!$A$2:$A$50,"Q9",'Barème scores'!$B$2:$B$50,L95)+SUMIFS('Barème scores'!$C$2:$C$50,'Barème scores'!$A$2:$A$50,"Q10",'Barème scores'!$B$2:$B$50,M95)+SUMIFS('Barème scores'!$C$2:$C$50,'Barème scores'!$A$2:$A$50,"Q11",'Barème scores'!$B$2:$B$50,N95)+IF(N95="Non / je ne sais pas",3,IF(COUNTIF(O95:Q95,"Oui")&gt;=2,1,IF(COUNTIF(O95:Q95,"Oui")=1,2,3)))))</f>
        <v/>
      </c>
      <c r="AG95" s="29" t="str">
        <f>IF(R95="","",SUMIFS('Barème scores'!$C$2:$C$50,'Barème scores'!$A$2:$A$50,"Q13",'Barème scores'!$B$2:$B$50,R95))</f>
        <v/>
      </c>
      <c r="AH95" t="str">
        <f t="shared" si="2"/>
        <v/>
      </c>
    </row>
    <row r="96" spans="1:34" s="8" customFormat="1" ht="29.2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8" t="str">
        <f>IF(COUNTA(D96:E96)&lt;2,"",SUMIFS('Barème scores'!$C$2:$C$50,'Barème scores'!$A$2:$A$50,"Q1",'Barème scores'!$B$2:$B$50,D96)+SUMIFS('Barème scores'!$C$2:$C$50,'Barème scores'!$A$2:$A$50,"Q2",'Barème scores'!$B$2:$B$50,E96))</f>
        <v/>
      </c>
      <c r="AC96" s="28" t="str">
        <f>IF(COUNTA(F96:G96)&lt;2,"",SUMIFS('Barème scores'!$C$2:$C$50,'Barème scores'!$A$2:$A$50,"Q3",'Barème scores'!$B$2:$B$50,F96)+SUMIFS('Barème scores'!$C$2:$C$50,'Barème scores'!$A$2:$A$50,"Q4",'Barème scores'!$B$2:$B$50,G96))</f>
        <v/>
      </c>
      <c r="AD96" s="28" t="str">
        <f>IF(COUNTA(H96:I96)&lt;2,"",SUMIFS('Barème scores'!$C$2:$C$50,'Barème scores'!$A$2:$A$50,"Q5",'Barème scores'!$B$2:$B$50,H96)+SUMIFS('Barème scores'!$C$2:$C$50,'Barème scores'!$A$2:$A$50,"Q6",'Barème scores'!$B$2:$B$50,I96))</f>
        <v/>
      </c>
      <c r="AE96" s="28" t="str">
        <f>IF(COUNTA(J96:K96)&lt;2,"",SUMIFS('Barème scores'!$C$2:$C$50,'Barème scores'!$A$2:$A$50,"Q7",'Barème scores'!$B$2:$B$50,J96)+SUMIFS('Barème scores'!$C$2:$C$50,'Barème scores'!$A$2:$A$50,"Q8",'Barème scores'!$B$2:$B$50,K96))</f>
        <v/>
      </c>
      <c r="AF96" s="29" t="str">
        <f>IF(COUNTA(L96:N96)&lt;3,"",IF(AND(N96&lt;&gt;"Non / je ne sais pas",COUNTA(O96:Q96)&lt;3),"",SUMIFS('Barème scores'!$C$2:$C$50,'Barème scores'!$A$2:$A$50,"Q9",'Barème scores'!$B$2:$B$50,L96)+SUMIFS('Barème scores'!$C$2:$C$50,'Barème scores'!$A$2:$A$50,"Q10",'Barème scores'!$B$2:$B$50,M96)+SUMIFS('Barème scores'!$C$2:$C$50,'Barème scores'!$A$2:$A$50,"Q11",'Barème scores'!$B$2:$B$50,N96)+IF(N96="Non / je ne sais pas",3,IF(COUNTIF(O96:Q96,"Oui")&gt;=2,1,IF(COUNTIF(O96:Q96,"Oui")=1,2,3)))))</f>
        <v/>
      </c>
      <c r="AG96" s="29" t="str">
        <f>IF(R96="","",SUMIFS('Barème scores'!$C$2:$C$50,'Barème scores'!$A$2:$A$50,"Q13",'Barème scores'!$B$2:$B$50,R96))</f>
        <v/>
      </c>
      <c r="AH96" t="str">
        <f t="shared" si="2"/>
        <v/>
      </c>
    </row>
    <row r="97" spans="1:34" s="8" customFormat="1" ht="29.2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8" t="str">
        <f>IF(COUNTA(D97:E97)&lt;2,"",SUMIFS('Barème scores'!$C$2:$C$50,'Barème scores'!$A$2:$A$50,"Q1",'Barème scores'!$B$2:$B$50,D97)+SUMIFS('Barème scores'!$C$2:$C$50,'Barème scores'!$A$2:$A$50,"Q2",'Barème scores'!$B$2:$B$50,E97))</f>
        <v/>
      </c>
      <c r="AC97" s="28" t="str">
        <f>IF(COUNTA(F97:G97)&lt;2,"",SUMIFS('Barème scores'!$C$2:$C$50,'Barème scores'!$A$2:$A$50,"Q3",'Barème scores'!$B$2:$B$50,F97)+SUMIFS('Barème scores'!$C$2:$C$50,'Barème scores'!$A$2:$A$50,"Q4",'Barème scores'!$B$2:$B$50,G97))</f>
        <v/>
      </c>
      <c r="AD97" s="28" t="str">
        <f>IF(COUNTA(H97:I97)&lt;2,"",SUMIFS('Barème scores'!$C$2:$C$50,'Barème scores'!$A$2:$A$50,"Q5",'Barème scores'!$B$2:$B$50,H97)+SUMIFS('Barème scores'!$C$2:$C$50,'Barème scores'!$A$2:$A$50,"Q6",'Barème scores'!$B$2:$B$50,I97))</f>
        <v/>
      </c>
      <c r="AE97" s="28" t="str">
        <f>IF(COUNTA(J97:K97)&lt;2,"",SUMIFS('Barème scores'!$C$2:$C$50,'Barème scores'!$A$2:$A$50,"Q7",'Barème scores'!$B$2:$B$50,J97)+SUMIFS('Barème scores'!$C$2:$C$50,'Barème scores'!$A$2:$A$50,"Q8",'Barème scores'!$B$2:$B$50,K97))</f>
        <v/>
      </c>
      <c r="AF97" s="29" t="str">
        <f>IF(COUNTA(L97:N97)&lt;3,"",IF(AND(N97&lt;&gt;"Non / je ne sais pas",COUNTA(O97:Q97)&lt;3),"",SUMIFS('Barème scores'!$C$2:$C$50,'Barème scores'!$A$2:$A$50,"Q9",'Barème scores'!$B$2:$B$50,L97)+SUMIFS('Barème scores'!$C$2:$C$50,'Barème scores'!$A$2:$A$50,"Q10",'Barème scores'!$B$2:$B$50,M97)+SUMIFS('Barème scores'!$C$2:$C$50,'Barème scores'!$A$2:$A$50,"Q11",'Barème scores'!$B$2:$B$50,N97)+IF(N97="Non / je ne sais pas",3,IF(COUNTIF(O97:Q97,"Oui")&gt;=2,1,IF(COUNTIF(O97:Q97,"Oui")=1,2,3)))))</f>
        <v/>
      </c>
      <c r="AG97" s="29" t="str">
        <f>IF(R97="","",SUMIFS('Barème scores'!$C$2:$C$50,'Barème scores'!$A$2:$A$50,"Q13",'Barème scores'!$B$2:$B$50,R97))</f>
        <v/>
      </c>
      <c r="AH97" t="str">
        <f t="shared" si="2"/>
        <v/>
      </c>
    </row>
    <row r="98" spans="1:34" s="8" customFormat="1" ht="29.2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8" t="str">
        <f>IF(COUNTA(D98:E98)&lt;2,"",SUMIFS('Barème scores'!$C$2:$C$50,'Barème scores'!$A$2:$A$50,"Q1",'Barème scores'!$B$2:$B$50,D98)+SUMIFS('Barème scores'!$C$2:$C$50,'Barème scores'!$A$2:$A$50,"Q2",'Barème scores'!$B$2:$B$50,E98))</f>
        <v/>
      </c>
      <c r="AC98" s="28" t="str">
        <f>IF(COUNTA(F98:G98)&lt;2,"",SUMIFS('Barème scores'!$C$2:$C$50,'Barème scores'!$A$2:$A$50,"Q3",'Barème scores'!$B$2:$B$50,F98)+SUMIFS('Barème scores'!$C$2:$C$50,'Barème scores'!$A$2:$A$50,"Q4",'Barème scores'!$B$2:$B$50,G98))</f>
        <v/>
      </c>
      <c r="AD98" s="28" t="str">
        <f>IF(COUNTA(H98:I98)&lt;2,"",SUMIFS('Barème scores'!$C$2:$C$50,'Barème scores'!$A$2:$A$50,"Q5",'Barème scores'!$B$2:$B$50,H98)+SUMIFS('Barème scores'!$C$2:$C$50,'Barème scores'!$A$2:$A$50,"Q6",'Barème scores'!$B$2:$B$50,I98))</f>
        <v/>
      </c>
      <c r="AE98" s="28" t="str">
        <f>IF(COUNTA(J98:K98)&lt;2,"",SUMIFS('Barème scores'!$C$2:$C$50,'Barème scores'!$A$2:$A$50,"Q7",'Barème scores'!$B$2:$B$50,J98)+SUMIFS('Barème scores'!$C$2:$C$50,'Barème scores'!$A$2:$A$50,"Q8",'Barème scores'!$B$2:$B$50,K98))</f>
        <v/>
      </c>
      <c r="AF98" s="29" t="str">
        <f>IF(COUNTA(L98:N98)&lt;3,"",IF(AND(N98&lt;&gt;"Non / je ne sais pas",COUNTA(O98:Q98)&lt;3),"",SUMIFS('Barème scores'!$C$2:$C$50,'Barème scores'!$A$2:$A$50,"Q9",'Barème scores'!$B$2:$B$50,L98)+SUMIFS('Barème scores'!$C$2:$C$50,'Barème scores'!$A$2:$A$50,"Q10",'Barème scores'!$B$2:$B$50,M98)+SUMIFS('Barème scores'!$C$2:$C$50,'Barème scores'!$A$2:$A$50,"Q11",'Barème scores'!$B$2:$B$50,N98)+IF(N98="Non / je ne sais pas",3,IF(COUNTIF(O98:Q98,"Oui")&gt;=2,1,IF(COUNTIF(O98:Q98,"Oui")=1,2,3)))))</f>
        <v/>
      </c>
      <c r="AG98" s="29" t="str">
        <f>IF(R98="","",SUMIFS('Barème scores'!$C$2:$C$50,'Barème scores'!$A$2:$A$50,"Q13",'Barème scores'!$B$2:$B$50,R98))</f>
        <v/>
      </c>
      <c r="AH98" t="str">
        <f t="shared" si="2"/>
        <v/>
      </c>
    </row>
    <row r="99" spans="1:34" s="8" customFormat="1" ht="29.2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8" t="str">
        <f>IF(COUNTA(D99:E99)&lt;2,"",SUMIFS('Barème scores'!$C$2:$C$50,'Barème scores'!$A$2:$A$50,"Q1",'Barème scores'!$B$2:$B$50,D99)+SUMIFS('Barème scores'!$C$2:$C$50,'Barème scores'!$A$2:$A$50,"Q2",'Barème scores'!$B$2:$B$50,E99))</f>
        <v/>
      </c>
      <c r="AC99" s="28" t="str">
        <f>IF(COUNTA(F99:G99)&lt;2,"",SUMIFS('Barème scores'!$C$2:$C$50,'Barème scores'!$A$2:$A$50,"Q3",'Barème scores'!$B$2:$B$50,F99)+SUMIFS('Barème scores'!$C$2:$C$50,'Barème scores'!$A$2:$A$50,"Q4",'Barème scores'!$B$2:$B$50,G99))</f>
        <v/>
      </c>
      <c r="AD99" s="28" t="str">
        <f>IF(COUNTA(H99:I99)&lt;2,"",SUMIFS('Barème scores'!$C$2:$C$50,'Barème scores'!$A$2:$A$50,"Q5",'Barème scores'!$B$2:$B$50,H99)+SUMIFS('Barème scores'!$C$2:$C$50,'Barème scores'!$A$2:$A$50,"Q6",'Barème scores'!$B$2:$B$50,I99))</f>
        <v/>
      </c>
      <c r="AE99" s="28" t="str">
        <f>IF(COUNTA(J99:K99)&lt;2,"",SUMIFS('Barème scores'!$C$2:$C$50,'Barème scores'!$A$2:$A$50,"Q7",'Barème scores'!$B$2:$B$50,J99)+SUMIFS('Barème scores'!$C$2:$C$50,'Barème scores'!$A$2:$A$50,"Q8",'Barème scores'!$B$2:$B$50,K99))</f>
        <v/>
      </c>
      <c r="AF99" s="29" t="str">
        <f>IF(COUNTA(L99:N99)&lt;3,"",IF(AND(N99&lt;&gt;"Non / je ne sais pas",COUNTA(O99:Q99)&lt;3),"",SUMIFS('Barème scores'!$C$2:$C$50,'Barème scores'!$A$2:$A$50,"Q9",'Barème scores'!$B$2:$B$50,L99)+SUMIFS('Barème scores'!$C$2:$C$50,'Barème scores'!$A$2:$A$50,"Q10",'Barème scores'!$B$2:$B$50,M99)+SUMIFS('Barème scores'!$C$2:$C$50,'Barème scores'!$A$2:$A$50,"Q11",'Barème scores'!$B$2:$B$50,N99)+IF(N99="Non / je ne sais pas",3,IF(COUNTIF(O99:Q99,"Oui")&gt;=2,1,IF(COUNTIF(O99:Q99,"Oui")=1,2,3)))))</f>
        <v/>
      </c>
      <c r="AG99" s="29" t="str">
        <f>IF(R99="","",SUMIFS('Barème scores'!$C$2:$C$50,'Barème scores'!$A$2:$A$50,"Q13",'Barème scores'!$B$2:$B$50,R99))</f>
        <v/>
      </c>
      <c r="AH99" t="str">
        <f t="shared" si="2"/>
        <v/>
      </c>
    </row>
    <row r="100" spans="1:34" s="8" customFormat="1" ht="29.2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8" t="str">
        <f>IF(COUNTA(D100:E100)&lt;2,"",SUMIFS('Barème scores'!$C$2:$C$50,'Barème scores'!$A$2:$A$50,"Q1",'Barème scores'!$B$2:$B$50,D100)+SUMIFS('Barème scores'!$C$2:$C$50,'Barème scores'!$A$2:$A$50,"Q2",'Barème scores'!$B$2:$B$50,E100))</f>
        <v/>
      </c>
      <c r="AC100" s="28" t="str">
        <f>IF(COUNTA(F100:G100)&lt;2,"",SUMIFS('Barème scores'!$C$2:$C$50,'Barème scores'!$A$2:$A$50,"Q3",'Barème scores'!$B$2:$B$50,F100)+SUMIFS('Barème scores'!$C$2:$C$50,'Barème scores'!$A$2:$A$50,"Q4",'Barème scores'!$B$2:$B$50,G100))</f>
        <v/>
      </c>
      <c r="AD100" s="28" t="str">
        <f>IF(COUNTA(H100:I100)&lt;2,"",SUMIFS('Barème scores'!$C$2:$C$50,'Barème scores'!$A$2:$A$50,"Q5",'Barème scores'!$B$2:$B$50,H100)+SUMIFS('Barème scores'!$C$2:$C$50,'Barème scores'!$A$2:$A$50,"Q6",'Barème scores'!$B$2:$B$50,I100))</f>
        <v/>
      </c>
      <c r="AE100" s="28" t="str">
        <f>IF(COUNTA(J100:K100)&lt;2,"",SUMIFS('Barème scores'!$C$2:$C$50,'Barème scores'!$A$2:$A$50,"Q7",'Barème scores'!$B$2:$B$50,J100)+SUMIFS('Barème scores'!$C$2:$C$50,'Barème scores'!$A$2:$A$50,"Q8",'Barème scores'!$B$2:$B$50,K100))</f>
        <v/>
      </c>
      <c r="AF100" s="29" t="str">
        <f>IF(COUNTA(L100:N100)&lt;3,"",IF(AND(N100&lt;&gt;"Non / je ne sais pas",COUNTA(O100:Q100)&lt;3),"",SUMIFS('Barème scores'!$C$2:$C$50,'Barème scores'!$A$2:$A$50,"Q9",'Barème scores'!$B$2:$B$50,L100)+SUMIFS('Barème scores'!$C$2:$C$50,'Barème scores'!$A$2:$A$50,"Q10",'Barème scores'!$B$2:$B$50,M100)+SUMIFS('Barème scores'!$C$2:$C$50,'Barème scores'!$A$2:$A$50,"Q11",'Barème scores'!$B$2:$B$50,N100)+IF(N100="Non / je ne sais pas",3,IF(COUNTIF(O100:Q100,"Oui")&gt;=2,1,IF(COUNTIF(O100:Q100,"Oui")=1,2,3)))))</f>
        <v/>
      </c>
      <c r="AG100" s="29" t="str">
        <f>IF(R100="","",SUMIFS('Barème scores'!$C$2:$C$50,'Barème scores'!$A$2:$A$50,"Q13",'Barème scores'!$B$2:$B$50,R100))</f>
        <v/>
      </c>
      <c r="AH100" t="str">
        <f t="shared" ref="AH100:AH131" si="3">IF(A100="","",A100&amp;" "&amp;B100&amp;" - "&amp;C100)</f>
        <v/>
      </c>
    </row>
    <row r="101" spans="1:34" s="8" customFormat="1" ht="29.2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8" t="str">
        <f>IF(COUNTA(D101:E101)&lt;2,"",SUMIFS('Barème scores'!$C$2:$C$50,'Barème scores'!$A$2:$A$50,"Q1",'Barème scores'!$B$2:$B$50,D101)+SUMIFS('Barème scores'!$C$2:$C$50,'Barème scores'!$A$2:$A$50,"Q2",'Barème scores'!$B$2:$B$50,E101))</f>
        <v/>
      </c>
      <c r="AC101" s="28" t="str">
        <f>IF(COUNTA(F101:G101)&lt;2,"",SUMIFS('Barème scores'!$C$2:$C$50,'Barème scores'!$A$2:$A$50,"Q3",'Barème scores'!$B$2:$B$50,F101)+SUMIFS('Barème scores'!$C$2:$C$50,'Barème scores'!$A$2:$A$50,"Q4",'Barème scores'!$B$2:$B$50,G101))</f>
        <v/>
      </c>
      <c r="AD101" s="28" t="str">
        <f>IF(COUNTA(H101:I101)&lt;2,"",SUMIFS('Barème scores'!$C$2:$C$50,'Barème scores'!$A$2:$A$50,"Q5",'Barème scores'!$B$2:$B$50,H101)+SUMIFS('Barème scores'!$C$2:$C$50,'Barème scores'!$A$2:$A$50,"Q6",'Barème scores'!$B$2:$B$50,I101))</f>
        <v/>
      </c>
      <c r="AE101" s="28" t="str">
        <f>IF(COUNTA(J101:K101)&lt;2,"",SUMIFS('Barème scores'!$C$2:$C$50,'Barème scores'!$A$2:$A$50,"Q7",'Barème scores'!$B$2:$B$50,J101)+SUMIFS('Barème scores'!$C$2:$C$50,'Barème scores'!$A$2:$A$50,"Q8",'Barème scores'!$B$2:$B$50,K101))</f>
        <v/>
      </c>
      <c r="AF101" s="29" t="str">
        <f>IF(COUNTA(L101:N101)&lt;3,"",IF(AND(N101&lt;&gt;"Non / je ne sais pas",COUNTA(O101:Q101)&lt;3),"",SUMIFS('Barème scores'!$C$2:$C$50,'Barème scores'!$A$2:$A$50,"Q9",'Barème scores'!$B$2:$B$50,L101)+SUMIFS('Barème scores'!$C$2:$C$50,'Barème scores'!$A$2:$A$50,"Q10",'Barème scores'!$B$2:$B$50,M101)+SUMIFS('Barème scores'!$C$2:$C$50,'Barème scores'!$A$2:$A$50,"Q11",'Barème scores'!$B$2:$B$50,N101)+IF(N101="Non / je ne sais pas",3,IF(COUNTIF(O101:Q101,"Oui")&gt;=2,1,IF(COUNTIF(O101:Q101,"Oui")=1,2,3)))))</f>
        <v/>
      </c>
      <c r="AG101" s="29" t="str">
        <f>IF(R101="","",SUMIFS('Barème scores'!$C$2:$C$50,'Barème scores'!$A$2:$A$50,"Q13",'Barème scores'!$B$2:$B$50,R101))</f>
        <v/>
      </c>
      <c r="AH101" t="str">
        <f t="shared" si="3"/>
        <v/>
      </c>
    </row>
    <row r="102" spans="1:34" s="8" customFormat="1" ht="29.2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8" t="str">
        <f>IF(COUNTA(D102:E102)&lt;2,"",SUMIFS('Barème scores'!$C$2:$C$50,'Barème scores'!$A$2:$A$50,"Q1",'Barème scores'!$B$2:$B$50,D102)+SUMIFS('Barème scores'!$C$2:$C$50,'Barème scores'!$A$2:$A$50,"Q2",'Barème scores'!$B$2:$B$50,E102))</f>
        <v/>
      </c>
      <c r="AC102" s="28" t="str">
        <f>IF(COUNTA(F102:G102)&lt;2,"",SUMIFS('Barème scores'!$C$2:$C$50,'Barème scores'!$A$2:$A$50,"Q3",'Barème scores'!$B$2:$B$50,F102)+SUMIFS('Barème scores'!$C$2:$C$50,'Barème scores'!$A$2:$A$50,"Q4",'Barème scores'!$B$2:$B$50,G102))</f>
        <v/>
      </c>
      <c r="AD102" s="28" t="str">
        <f>IF(COUNTA(H102:I102)&lt;2,"",SUMIFS('Barème scores'!$C$2:$C$50,'Barème scores'!$A$2:$A$50,"Q5",'Barème scores'!$B$2:$B$50,H102)+SUMIFS('Barème scores'!$C$2:$C$50,'Barème scores'!$A$2:$A$50,"Q6",'Barème scores'!$B$2:$B$50,I102))</f>
        <v/>
      </c>
      <c r="AE102" s="28" t="str">
        <f>IF(COUNTA(J102:K102)&lt;2,"",SUMIFS('Barème scores'!$C$2:$C$50,'Barème scores'!$A$2:$A$50,"Q7",'Barème scores'!$B$2:$B$50,J102)+SUMIFS('Barème scores'!$C$2:$C$50,'Barème scores'!$A$2:$A$50,"Q8",'Barème scores'!$B$2:$B$50,K102))</f>
        <v/>
      </c>
      <c r="AF102" s="29" t="str">
        <f>IF(COUNTA(L102:N102)&lt;3,"",IF(AND(N102&lt;&gt;"Non / je ne sais pas",COUNTA(O102:Q102)&lt;3),"",SUMIFS('Barème scores'!$C$2:$C$50,'Barème scores'!$A$2:$A$50,"Q9",'Barème scores'!$B$2:$B$50,L102)+SUMIFS('Barème scores'!$C$2:$C$50,'Barème scores'!$A$2:$A$50,"Q10",'Barème scores'!$B$2:$B$50,M102)+SUMIFS('Barème scores'!$C$2:$C$50,'Barème scores'!$A$2:$A$50,"Q11",'Barème scores'!$B$2:$B$50,N102)+IF(N102="Non / je ne sais pas",3,IF(COUNTIF(O102:Q102,"Oui")&gt;=2,1,IF(COUNTIF(O102:Q102,"Oui")=1,2,3)))))</f>
        <v/>
      </c>
      <c r="AG102" s="29" t="str">
        <f>IF(R102="","",SUMIFS('Barème scores'!$C$2:$C$50,'Barème scores'!$A$2:$A$50,"Q13",'Barème scores'!$B$2:$B$50,R102))</f>
        <v/>
      </c>
      <c r="AH102" t="str">
        <f t="shared" si="3"/>
        <v/>
      </c>
    </row>
    <row r="103" spans="1:34" s="8" customFormat="1" ht="29.2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8" t="str">
        <f>IF(COUNTA(D103:E103)&lt;2,"",SUMIFS('Barème scores'!$C$2:$C$50,'Barème scores'!$A$2:$A$50,"Q1",'Barème scores'!$B$2:$B$50,D103)+SUMIFS('Barème scores'!$C$2:$C$50,'Barème scores'!$A$2:$A$50,"Q2",'Barème scores'!$B$2:$B$50,E103))</f>
        <v/>
      </c>
      <c r="AC103" s="28" t="str">
        <f>IF(COUNTA(F103:G103)&lt;2,"",SUMIFS('Barème scores'!$C$2:$C$50,'Barème scores'!$A$2:$A$50,"Q3",'Barème scores'!$B$2:$B$50,F103)+SUMIFS('Barème scores'!$C$2:$C$50,'Barème scores'!$A$2:$A$50,"Q4",'Barème scores'!$B$2:$B$50,G103))</f>
        <v/>
      </c>
      <c r="AD103" s="28" t="str">
        <f>IF(COUNTA(H103:I103)&lt;2,"",SUMIFS('Barème scores'!$C$2:$C$50,'Barème scores'!$A$2:$A$50,"Q5",'Barème scores'!$B$2:$B$50,H103)+SUMIFS('Barème scores'!$C$2:$C$50,'Barème scores'!$A$2:$A$50,"Q6",'Barème scores'!$B$2:$B$50,I103))</f>
        <v/>
      </c>
      <c r="AE103" s="28" t="str">
        <f>IF(COUNTA(J103:K103)&lt;2,"",SUMIFS('Barème scores'!$C$2:$C$50,'Barème scores'!$A$2:$A$50,"Q7",'Barème scores'!$B$2:$B$50,J103)+SUMIFS('Barème scores'!$C$2:$C$50,'Barème scores'!$A$2:$A$50,"Q8",'Barème scores'!$B$2:$B$50,K103))</f>
        <v/>
      </c>
      <c r="AF103" s="29" t="str">
        <f>IF(COUNTA(L103:N103)&lt;3,"",IF(AND(N103&lt;&gt;"Non / je ne sais pas",COUNTA(O103:Q103)&lt;3),"",SUMIFS('Barème scores'!$C$2:$C$50,'Barème scores'!$A$2:$A$50,"Q9",'Barème scores'!$B$2:$B$50,L103)+SUMIFS('Barème scores'!$C$2:$C$50,'Barème scores'!$A$2:$A$50,"Q10",'Barème scores'!$B$2:$B$50,M103)+SUMIFS('Barème scores'!$C$2:$C$50,'Barème scores'!$A$2:$A$50,"Q11",'Barème scores'!$B$2:$B$50,N103)+IF(N103="Non / je ne sais pas",3,IF(COUNTIF(O103:Q103,"Oui")&gt;=2,1,IF(COUNTIF(O103:Q103,"Oui")=1,2,3)))))</f>
        <v/>
      </c>
      <c r="AG103" s="29" t="str">
        <f>IF(R103="","",SUMIFS('Barème scores'!$C$2:$C$50,'Barème scores'!$A$2:$A$50,"Q13",'Barème scores'!$B$2:$B$50,R103))</f>
        <v/>
      </c>
      <c r="AH103" t="str">
        <f t="shared" si="3"/>
        <v/>
      </c>
    </row>
    <row r="104" spans="1:34" s="8" customFormat="1" ht="29.2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8" t="str">
        <f>IF(COUNTA(D104:E104)&lt;2,"",SUMIFS('Barème scores'!$C$2:$C$50,'Barème scores'!$A$2:$A$50,"Q1",'Barème scores'!$B$2:$B$50,D104)+SUMIFS('Barème scores'!$C$2:$C$50,'Barème scores'!$A$2:$A$50,"Q2",'Barème scores'!$B$2:$B$50,E104))</f>
        <v/>
      </c>
      <c r="AC104" s="28" t="str">
        <f>IF(COUNTA(F104:G104)&lt;2,"",SUMIFS('Barème scores'!$C$2:$C$50,'Barème scores'!$A$2:$A$50,"Q3",'Barème scores'!$B$2:$B$50,F104)+SUMIFS('Barème scores'!$C$2:$C$50,'Barème scores'!$A$2:$A$50,"Q4",'Barème scores'!$B$2:$B$50,G104))</f>
        <v/>
      </c>
      <c r="AD104" s="28" t="str">
        <f>IF(COUNTA(H104:I104)&lt;2,"",SUMIFS('Barème scores'!$C$2:$C$50,'Barème scores'!$A$2:$A$50,"Q5",'Barème scores'!$B$2:$B$50,H104)+SUMIFS('Barème scores'!$C$2:$C$50,'Barème scores'!$A$2:$A$50,"Q6",'Barème scores'!$B$2:$B$50,I104))</f>
        <v/>
      </c>
      <c r="AE104" s="28" t="str">
        <f>IF(COUNTA(J104:K104)&lt;2,"",SUMIFS('Barème scores'!$C$2:$C$50,'Barème scores'!$A$2:$A$50,"Q7",'Barème scores'!$B$2:$B$50,J104)+SUMIFS('Barème scores'!$C$2:$C$50,'Barème scores'!$A$2:$A$50,"Q8",'Barème scores'!$B$2:$B$50,K104))</f>
        <v/>
      </c>
      <c r="AF104" s="29" t="str">
        <f>IF(COUNTA(L104:N104)&lt;3,"",IF(AND(N104&lt;&gt;"Non / je ne sais pas",COUNTA(O104:Q104)&lt;3),"",SUMIFS('Barème scores'!$C$2:$C$50,'Barème scores'!$A$2:$A$50,"Q9",'Barème scores'!$B$2:$B$50,L104)+SUMIFS('Barème scores'!$C$2:$C$50,'Barème scores'!$A$2:$A$50,"Q10",'Barème scores'!$B$2:$B$50,M104)+SUMIFS('Barème scores'!$C$2:$C$50,'Barème scores'!$A$2:$A$50,"Q11",'Barème scores'!$B$2:$B$50,N104)+IF(N104="Non / je ne sais pas",3,IF(COUNTIF(O104:Q104,"Oui")&gt;=2,1,IF(COUNTIF(O104:Q104,"Oui")=1,2,3)))))</f>
        <v/>
      </c>
      <c r="AG104" s="29" t="str">
        <f>IF(R104="","",SUMIFS('Barème scores'!$C$2:$C$50,'Barème scores'!$A$2:$A$50,"Q13",'Barème scores'!$B$2:$B$50,R104))</f>
        <v/>
      </c>
      <c r="AH104" t="str">
        <f t="shared" si="3"/>
        <v/>
      </c>
    </row>
    <row r="105" spans="1:34" s="8" customFormat="1" ht="29.2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8" t="str">
        <f>IF(COUNTA(D105:E105)&lt;2,"",SUMIFS('Barème scores'!$C$2:$C$50,'Barème scores'!$A$2:$A$50,"Q1",'Barème scores'!$B$2:$B$50,D105)+SUMIFS('Barème scores'!$C$2:$C$50,'Barème scores'!$A$2:$A$50,"Q2",'Barème scores'!$B$2:$B$50,E105))</f>
        <v/>
      </c>
      <c r="AC105" s="28" t="str">
        <f>IF(COUNTA(F105:G105)&lt;2,"",SUMIFS('Barème scores'!$C$2:$C$50,'Barème scores'!$A$2:$A$50,"Q3",'Barème scores'!$B$2:$B$50,F105)+SUMIFS('Barème scores'!$C$2:$C$50,'Barème scores'!$A$2:$A$50,"Q4",'Barème scores'!$B$2:$B$50,G105))</f>
        <v/>
      </c>
      <c r="AD105" s="28" t="str">
        <f>IF(COUNTA(H105:I105)&lt;2,"",SUMIFS('Barème scores'!$C$2:$C$50,'Barème scores'!$A$2:$A$50,"Q5",'Barème scores'!$B$2:$B$50,H105)+SUMIFS('Barème scores'!$C$2:$C$50,'Barème scores'!$A$2:$A$50,"Q6",'Barème scores'!$B$2:$B$50,I105))</f>
        <v/>
      </c>
      <c r="AE105" s="28" t="str">
        <f>IF(COUNTA(J105:K105)&lt;2,"",SUMIFS('Barème scores'!$C$2:$C$50,'Barème scores'!$A$2:$A$50,"Q7",'Barème scores'!$B$2:$B$50,J105)+SUMIFS('Barème scores'!$C$2:$C$50,'Barème scores'!$A$2:$A$50,"Q8",'Barème scores'!$B$2:$B$50,K105))</f>
        <v/>
      </c>
      <c r="AF105" s="29" t="str">
        <f>IF(COUNTA(L105:N105)&lt;3,"",IF(AND(N105&lt;&gt;"Non / je ne sais pas",COUNTA(O105:Q105)&lt;3),"",SUMIFS('Barème scores'!$C$2:$C$50,'Barème scores'!$A$2:$A$50,"Q9",'Barème scores'!$B$2:$B$50,L105)+SUMIFS('Barème scores'!$C$2:$C$50,'Barème scores'!$A$2:$A$50,"Q10",'Barème scores'!$B$2:$B$50,M105)+SUMIFS('Barème scores'!$C$2:$C$50,'Barème scores'!$A$2:$A$50,"Q11",'Barème scores'!$B$2:$B$50,N105)+IF(N105="Non / je ne sais pas",3,IF(COUNTIF(O105:Q105,"Oui")&gt;=2,1,IF(COUNTIF(O105:Q105,"Oui")=1,2,3)))))</f>
        <v/>
      </c>
      <c r="AG105" s="29" t="str">
        <f>IF(R105="","",SUMIFS('Barème scores'!$C$2:$C$50,'Barème scores'!$A$2:$A$50,"Q13",'Barème scores'!$B$2:$B$50,R105))</f>
        <v/>
      </c>
      <c r="AH105" t="str">
        <f t="shared" si="3"/>
        <v/>
      </c>
    </row>
    <row r="106" spans="1:34" s="8" customFormat="1" ht="29.2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8" t="str">
        <f>IF(COUNTA(D106:E106)&lt;2,"",SUMIFS('Barème scores'!$C$2:$C$50,'Barème scores'!$A$2:$A$50,"Q1",'Barème scores'!$B$2:$B$50,D106)+SUMIFS('Barème scores'!$C$2:$C$50,'Barème scores'!$A$2:$A$50,"Q2",'Barème scores'!$B$2:$B$50,E106))</f>
        <v/>
      </c>
      <c r="AC106" s="28" t="str">
        <f>IF(COUNTA(F106:G106)&lt;2,"",SUMIFS('Barème scores'!$C$2:$C$50,'Barème scores'!$A$2:$A$50,"Q3",'Barème scores'!$B$2:$B$50,F106)+SUMIFS('Barème scores'!$C$2:$C$50,'Barème scores'!$A$2:$A$50,"Q4",'Barème scores'!$B$2:$B$50,G106))</f>
        <v/>
      </c>
      <c r="AD106" s="28" t="str">
        <f>IF(COUNTA(H106:I106)&lt;2,"",SUMIFS('Barème scores'!$C$2:$C$50,'Barème scores'!$A$2:$A$50,"Q5",'Barème scores'!$B$2:$B$50,H106)+SUMIFS('Barème scores'!$C$2:$C$50,'Barème scores'!$A$2:$A$50,"Q6",'Barème scores'!$B$2:$B$50,I106))</f>
        <v/>
      </c>
      <c r="AE106" s="28" t="str">
        <f>IF(COUNTA(J106:K106)&lt;2,"",SUMIFS('Barème scores'!$C$2:$C$50,'Barème scores'!$A$2:$A$50,"Q7",'Barème scores'!$B$2:$B$50,J106)+SUMIFS('Barème scores'!$C$2:$C$50,'Barème scores'!$A$2:$A$50,"Q8",'Barème scores'!$B$2:$B$50,K106))</f>
        <v/>
      </c>
      <c r="AF106" s="29" t="str">
        <f>IF(COUNTA(L106:N106)&lt;3,"",IF(AND(N106&lt;&gt;"Non / je ne sais pas",COUNTA(O106:Q106)&lt;3),"",SUMIFS('Barème scores'!$C$2:$C$50,'Barème scores'!$A$2:$A$50,"Q9",'Barème scores'!$B$2:$B$50,L106)+SUMIFS('Barème scores'!$C$2:$C$50,'Barème scores'!$A$2:$A$50,"Q10",'Barème scores'!$B$2:$B$50,M106)+SUMIFS('Barème scores'!$C$2:$C$50,'Barème scores'!$A$2:$A$50,"Q11",'Barème scores'!$B$2:$B$50,N106)+IF(N106="Non / je ne sais pas",3,IF(COUNTIF(O106:Q106,"Oui")&gt;=2,1,IF(COUNTIF(O106:Q106,"Oui")=1,2,3)))))</f>
        <v/>
      </c>
      <c r="AG106" s="29" t="str">
        <f>IF(R106="","",SUMIFS('Barème scores'!$C$2:$C$50,'Barème scores'!$A$2:$A$50,"Q13",'Barème scores'!$B$2:$B$50,R106))</f>
        <v/>
      </c>
      <c r="AH106" t="str">
        <f t="shared" si="3"/>
        <v/>
      </c>
    </row>
    <row r="107" spans="1:34" s="8" customFormat="1" ht="29.2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8" t="str">
        <f>IF(COUNTA(D107:E107)&lt;2,"",SUMIFS('Barème scores'!$C$2:$C$50,'Barème scores'!$A$2:$A$50,"Q1",'Barème scores'!$B$2:$B$50,D107)+SUMIFS('Barème scores'!$C$2:$C$50,'Barème scores'!$A$2:$A$50,"Q2",'Barème scores'!$B$2:$B$50,E107))</f>
        <v/>
      </c>
      <c r="AC107" s="28" t="str">
        <f>IF(COUNTA(F107:G107)&lt;2,"",SUMIFS('Barème scores'!$C$2:$C$50,'Barème scores'!$A$2:$A$50,"Q3",'Barème scores'!$B$2:$B$50,F107)+SUMIFS('Barème scores'!$C$2:$C$50,'Barème scores'!$A$2:$A$50,"Q4",'Barème scores'!$B$2:$B$50,G107))</f>
        <v/>
      </c>
      <c r="AD107" s="28" t="str">
        <f>IF(COUNTA(H107:I107)&lt;2,"",SUMIFS('Barème scores'!$C$2:$C$50,'Barème scores'!$A$2:$A$50,"Q5",'Barème scores'!$B$2:$B$50,H107)+SUMIFS('Barème scores'!$C$2:$C$50,'Barème scores'!$A$2:$A$50,"Q6",'Barème scores'!$B$2:$B$50,I107))</f>
        <v/>
      </c>
      <c r="AE107" s="28" t="str">
        <f>IF(COUNTA(J107:K107)&lt;2,"",SUMIFS('Barème scores'!$C$2:$C$50,'Barème scores'!$A$2:$A$50,"Q7",'Barème scores'!$B$2:$B$50,J107)+SUMIFS('Barème scores'!$C$2:$C$50,'Barème scores'!$A$2:$A$50,"Q8",'Barème scores'!$B$2:$B$50,K107))</f>
        <v/>
      </c>
      <c r="AF107" s="29" t="str">
        <f>IF(COUNTA(L107:N107)&lt;3,"",IF(AND(N107&lt;&gt;"Non / je ne sais pas",COUNTA(O107:Q107)&lt;3),"",SUMIFS('Barème scores'!$C$2:$C$50,'Barème scores'!$A$2:$A$50,"Q9",'Barème scores'!$B$2:$B$50,L107)+SUMIFS('Barème scores'!$C$2:$C$50,'Barème scores'!$A$2:$A$50,"Q10",'Barème scores'!$B$2:$B$50,M107)+SUMIFS('Barème scores'!$C$2:$C$50,'Barème scores'!$A$2:$A$50,"Q11",'Barème scores'!$B$2:$B$50,N107)+IF(N107="Non / je ne sais pas",3,IF(COUNTIF(O107:Q107,"Oui")&gt;=2,1,IF(COUNTIF(O107:Q107,"Oui")=1,2,3)))))</f>
        <v/>
      </c>
      <c r="AG107" s="29" t="str">
        <f>IF(R107="","",SUMIFS('Barème scores'!$C$2:$C$50,'Barème scores'!$A$2:$A$50,"Q13",'Barème scores'!$B$2:$B$50,R107))</f>
        <v/>
      </c>
      <c r="AH107" t="str">
        <f t="shared" si="3"/>
        <v/>
      </c>
    </row>
    <row r="108" spans="1:34" s="8" customFormat="1" ht="29.2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8" t="str">
        <f>IF(COUNTA(D108:E108)&lt;2,"",SUMIFS('Barème scores'!$C$2:$C$50,'Barème scores'!$A$2:$A$50,"Q1",'Barème scores'!$B$2:$B$50,D108)+SUMIFS('Barème scores'!$C$2:$C$50,'Barème scores'!$A$2:$A$50,"Q2",'Barème scores'!$B$2:$B$50,E108))</f>
        <v/>
      </c>
      <c r="AC108" s="28" t="str">
        <f>IF(COUNTA(F108:G108)&lt;2,"",SUMIFS('Barème scores'!$C$2:$C$50,'Barème scores'!$A$2:$A$50,"Q3",'Barème scores'!$B$2:$B$50,F108)+SUMIFS('Barème scores'!$C$2:$C$50,'Barème scores'!$A$2:$A$50,"Q4",'Barème scores'!$B$2:$B$50,G108))</f>
        <v/>
      </c>
      <c r="AD108" s="28" t="str">
        <f>IF(COUNTA(H108:I108)&lt;2,"",SUMIFS('Barème scores'!$C$2:$C$50,'Barème scores'!$A$2:$A$50,"Q5",'Barème scores'!$B$2:$B$50,H108)+SUMIFS('Barème scores'!$C$2:$C$50,'Barème scores'!$A$2:$A$50,"Q6",'Barème scores'!$B$2:$B$50,I108))</f>
        <v/>
      </c>
      <c r="AE108" s="28" t="str">
        <f>IF(COUNTA(J108:K108)&lt;2,"",SUMIFS('Barème scores'!$C$2:$C$50,'Barème scores'!$A$2:$A$50,"Q7",'Barème scores'!$B$2:$B$50,J108)+SUMIFS('Barème scores'!$C$2:$C$50,'Barème scores'!$A$2:$A$50,"Q8",'Barème scores'!$B$2:$B$50,K108))</f>
        <v/>
      </c>
      <c r="AF108" s="29" t="str">
        <f>IF(COUNTA(L108:N108)&lt;3,"",IF(AND(N108&lt;&gt;"Non / je ne sais pas",COUNTA(O108:Q108)&lt;3),"",SUMIFS('Barème scores'!$C$2:$C$50,'Barème scores'!$A$2:$A$50,"Q9",'Barème scores'!$B$2:$B$50,L108)+SUMIFS('Barème scores'!$C$2:$C$50,'Barème scores'!$A$2:$A$50,"Q10",'Barème scores'!$B$2:$B$50,M108)+SUMIFS('Barème scores'!$C$2:$C$50,'Barème scores'!$A$2:$A$50,"Q11",'Barème scores'!$B$2:$B$50,N108)+IF(N108="Non / je ne sais pas",3,IF(COUNTIF(O108:Q108,"Oui")&gt;=2,1,IF(COUNTIF(O108:Q108,"Oui")=1,2,3)))))</f>
        <v/>
      </c>
      <c r="AG108" s="29" t="str">
        <f>IF(R108="","",SUMIFS('Barème scores'!$C$2:$C$50,'Barème scores'!$A$2:$A$50,"Q13",'Barème scores'!$B$2:$B$50,R108))</f>
        <v/>
      </c>
      <c r="AH108" t="str">
        <f t="shared" si="3"/>
        <v/>
      </c>
    </row>
    <row r="109" spans="1:34" s="8" customFormat="1" ht="29.2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28" t="str">
        <f>IF(COUNTA(D109:E109)&lt;2,"",SUMIFS('Barème scores'!$C$2:$C$50,'Barème scores'!$A$2:$A$50,"Q1",'Barème scores'!$B$2:$B$50,D109)+SUMIFS('Barème scores'!$C$2:$C$50,'Barème scores'!$A$2:$A$50,"Q2",'Barème scores'!$B$2:$B$50,E109))</f>
        <v/>
      </c>
      <c r="AC109" s="28" t="str">
        <f>IF(COUNTA(F109:G109)&lt;2,"",SUMIFS('Barème scores'!$C$2:$C$50,'Barème scores'!$A$2:$A$50,"Q3",'Barème scores'!$B$2:$B$50,F109)+SUMIFS('Barème scores'!$C$2:$C$50,'Barème scores'!$A$2:$A$50,"Q4",'Barème scores'!$B$2:$B$50,G109))</f>
        <v/>
      </c>
      <c r="AD109" s="28" t="str">
        <f>IF(COUNTA(H109:I109)&lt;2,"",SUMIFS('Barème scores'!$C$2:$C$50,'Barème scores'!$A$2:$A$50,"Q5",'Barème scores'!$B$2:$B$50,H109)+SUMIFS('Barème scores'!$C$2:$C$50,'Barème scores'!$A$2:$A$50,"Q6",'Barème scores'!$B$2:$B$50,I109))</f>
        <v/>
      </c>
      <c r="AE109" s="28" t="str">
        <f>IF(COUNTA(J109:K109)&lt;2,"",SUMIFS('Barème scores'!$C$2:$C$50,'Barème scores'!$A$2:$A$50,"Q7",'Barème scores'!$B$2:$B$50,J109)+SUMIFS('Barème scores'!$C$2:$C$50,'Barème scores'!$A$2:$A$50,"Q8",'Barème scores'!$B$2:$B$50,K109))</f>
        <v/>
      </c>
      <c r="AF109" s="29" t="str">
        <f>IF(COUNTA(L109:N109)&lt;3,"",IF(AND(N109&lt;&gt;"Non / je ne sais pas",COUNTA(O109:Q109)&lt;3),"",SUMIFS('Barème scores'!$C$2:$C$50,'Barème scores'!$A$2:$A$50,"Q9",'Barème scores'!$B$2:$B$50,L109)+SUMIFS('Barème scores'!$C$2:$C$50,'Barème scores'!$A$2:$A$50,"Q10",'Barème scores'!$B$2:$B$50,M109)+SUMIFS('Barème scores'!$C$2:$C$50,'Barème scores'!$A$2:$A$50,"Q11",'Barème scores'!$B$2:$B$50,N109)+IF(N109="Non / je ne sais pas",3,IF(COUNTIF(O109:Q109,"Oui")&gt;=2,1,IF(COUNTIF(O109:Q109,"Oui")=1,2,3)))))</f>
        <v/>
      </c>
      <c r="AG109" s="29" t="str">
        <f>IF(R109="","",SUMIFS('Barème scores'!$C$2:$C$50,'Barème scores'!$A$2:$A$50,"Q13",'Barème scores'!$B$2:$B$50,R109))</f>
        <v/>
      </c>
      <c r="AH109" t="str">
        <f t="shared" si="3"/>
        <v/>
      </c>
    </row>
    <row r="110" spans="1:34" s="8" customFormat="1" ht="29.2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28" t="str">
        <f>IF(COUNTA(D110:E110)&lt;2,"",SUMIFS('Barème scores'!$C$2:$C$50,'Barème scores'!$A$2:$A$50,"Q1",'Barème scores'!$B$2:$B$50,D110)+SUMIFS('Barème scores'!$C$2:$C$50,'Barème scores'!$A$2:$A$50,"Q2",'Barème scores'!$B$2:$B$50,E110))</f>
        <v/>
      </c>
      <c r="AC110" s="28" t="str">
        <f>IF(COUNTA(F110:G110)&lt;2,"",SUMIFS('Barème scores'!$C$2:$C$50,'Barème scores'!$A$2:$A$50,"Q3",'Barème scores'!$B$2:$B$50,F110)+SUMIFS('Barème scores'!$C$2:$C$50,'Barème scores'!$A$2:$A$50,"Q4",'Barème scores'!$B$2:$B$50,G110))</f>
        <v/>
      </c>
      <c r="AD110" s="28" t="str">
        <f>IF(COUNTA(H110:I110)&lt;2,"",SUMIFS('Barème scores'!$C$2:$C$50,'Barème scores'!$A$2:$A$50,"Q5",'Barème scores'!$B$2:$B$50,H110)+SUMIFS('Barème scores'!$C$2:$C$50,'Barème scores'!$A$2:$A$50,"Q6",'Barème scores'!$B$2:$B$50,I110))</f>
        <v/>
      </c>
      <c r="AE110" s="28" t="str">
        <f>IF(COUNTA(J110:K110)&lt;2,"",SUMIFS('Barème scores'!$C$2:$C$50,'Barème scores'!$A$2:$A$50,"Q7",'Barème scores'!$B$2:$B$50,J110)+SUMIFS('Barème scores'!$C$2:$C$50,'Barème scores'!$A$2:$A$50,"Q8",'Barème scores'!$B$2:$B$50,K110))</f>
        <v/>
      </c>
      <c r="AF110" s="29" t="str">
        <f>IF(COUNTA(L110:N110)&lt;3,"",IF(AND(N110&lt;&gt;"Non / je ne sais pas",COUNTA(O110:Q110)&lt;3),"",SUMIFS('Barème scores'!$C$2:$C$50,'Barème scores'!$A$2:$A$50,"Q9",'Barème scores'!$B$2:$B$50,L110)+SUMIFS('Barème scores'!$C$2:$C$50,'Barème scores'!$A$2:$A$50,"Q10",'Barème scores'!$B$2:$B$50,M110)+SUMIFS('Barème scores'!$C$2:$C$50,'Barème scores'!$A$2:$A$50,"Q11",'Barème scores'!$B$2:$B$50,N110)+IF(N110="Non / je ne sais pas",3,IF(COUNTIF(O110:Q110,"Oui")&gt;=2,1,IF(COUNTIF(O110:Q110,"Oui")=1,2,3)))))</f>
        <v/>
      </c>
      <c r="AG110" s="29" t="str">
        <f>IF(R110="","",SUMIFS('Barème scores'!$C$2:$C$50,'Barème scores'!$A$2:$A$50,"Q13",'Barème scores'!$B$2:$B$50,R110))</f>
        <v/>
      </c>
      <c r="AH110" t="str">
        <f t="shared" si="3"/>
        <v/>
      </c>
    </row>
    <row r="111" spans="1:34" s="8" customFormat="1" ht="29.2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28" t="str">
        <f>IF(COUNTA(D111:E111)&lt;2,"",SUMIFS('Barème scores'!$C$2:$C$50,'Barème scores'!$A$2:$A$50,"Q1",'Barème scores'!$B$2:$B$50,D111)+SUMIFS('Barème scores'!$C$2:$C$50,'Barème scores'!$A$2:$A$50,"Q2",'Barème scores'!$B$2:$B$50,E111))</f>
        <v/>
      </c>
      <c r="AC111" s="28" t="str">
        <f>IF(COUNTA(F111:G111)&lt;2,"",SUMIFS('Barème scores'!$C$2:$C$50,'Barème scores'!$A$2:$A$50,"Q3",'Barème scores'!$B$2:$B$50,F111)+SUMIFS('Barème scores'!$C$2:$C$50,'Barème scores'!$A$2:$A$50,"Q4",'Barème scores'!$B$2:$B$50,G111))</f>
        <v/>
      </c>
      <c r="AD111" s="28" t="str">
        <f>IF(COUNTA(H111:I111)&lt;2,"",SUMIFS('Barème scores'!$C$2:$C$50,'Barème scores'!$A$2:$A$50,"Q5",'Barème scores'!$B$2:$B$50,H111)+SUMIFS('Barème scores'!$C$2:$C$50,'Barème scores'!$A$2:$A$50,"Q6",'Barème scores'!$B$2:$B$50,I111))</f>
        <v/>
      </c>
      <c r="AE111" s="28" t="str">
        <f>IF(COUNTA(J111:K111)&lt;2,"",SUMIFS('Barème scores'!$C$2:$C$50,'Barème scores'!$A$2:$A$50,"Q7",'Barème scores'!$B$2:$B$50,J111)+SUMIFS('Barème scores'!$C$2:$C$50,'Barème scores'!$A$2:$A$50,"Q8",'Barème scores'!$B$2:$B$50,K111))</f>
        <v/>
      </c>
      <c r="AF111" s="29" t="str">
        <f>IF(COUNTA(L111:N111)&lt;3,"",IF(AND(N111&lt;&gt;"Non / je ne sais pas",COUNTA(O111:Q111)&lt;3),"",SUMIFS('Barème scores'!$C$2:$C$50,'Barème scores'!$A$2:$A$50,"Q9",'Barème scores'!$B$2:$B$50,L111)+SUMIFS('Barème scores'!$C$2:$C$50,'Barème scores'!$A$2:$A$50,"Q10",'Barème scores'!$B$2:$B$50,M111)+SUMIFS('Barème scores'!$C$2:$C$50,'Barème scores'!$A$2:$A$50,"Q11",'Barème scores'!$B$2:$B$50,N111)+IF(N111="Non / je ne sais pas",3,IF(COUNTIF(O111:Q111,"Oui")&gt;=2,1,IF(COUNTIF(O111:Q111,"Oui")=1,2,3)))))</f>
        <v/>
      </c>
      <c r="AG111" s="29" t="str">
        <f>IF(R111="","",SUMIFS('Barème scores'!$C$2:$C$50,'Barème scores'!$A$2:$A$50,"Q13",'Barème scores'!$B$2:$B$50,R111))</f>
        <v/>
      </c>
      <c r="AH111" t="str">
        <f t="shared" si="3"/>
        <v/>
      </c>
    </row>
    <row r="112" spans="1:34" s="8" customFormat="1" ht="29.2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28" t="str">
        <f>IF(COUNTA(D112:E112)&lt;2,"",SUMIFS('Barème scores'!$C$2:$C$50,'Barème scores'!$A$2:$A$50,"Q1",'Barème scores'!$B$2:$B$50,D112)+SUMIFS('Barème scores'!$C$2:$C$50,'Barème scores'!$A$2:$A$50,"Q2",'Barème scores'!$B$2:$B$50,E112))</f>
        <v/>
      </c>
      <c r="AC112" s="28" t="str">
        <f>IF(COUNTA(F112:G112)&lt;2,"",SUMIFS('Barème scores'!$C$2:$C$50,'Barème scores'!$A$2:$A$50,"Q3",'Barème scores'!$B$2:$B$50,F112)+SUMIFS('Barème scores'!$C$2:$C$50,'Barème scores'!$A$2:$A$50,"Q4",'Barème scores'!$B$2:$B$50,G112))</f>
        <v/>
      </c>
      <c r="AD112" s="28" t="str">
        <f>IF(COUNTA(H112:I112)&lt;2,"",SUMIFS('Barème scores'!$C$2:$C$50,'Barème scores'!$A$2:$A$50,"Q5",'Barème scores'!$B$2:$B$50,H112)+SUMIFS('Barème scores'!$C$2:$C$50,'Barème scores'!$A$2:$A$50,"Q6",'Barème scores'!$B$2:$B$50,I112))</f>
        <v/>
      </c>
      <c r="AE112" s="28" t="str">
        <f>IF(COUNTA(J112:K112)&lt;2,"",SUMIFS('Barème scores'!$C$2:$C$50,'Barème scores'!$A$2:$A$50,"Q7",'Barème scores'!$B$2:$B$50,J112)+SUMIFS('Barème scores'!$C$2:$C$50,'Barème scores'!$A$2:$A$50,"Q8",'Barème scores'!$B$2:$B$50,K112))</f>
        <v/>
      </c>
      <c r="AF112" s="29" t="str">
        <f>IF(COUNTA(L112:N112)&lt;3,"",IF(AND(N112&lt;&gt;"Non / je ne sais pas",COUNTA(O112:Q112)&lt;3),"",SUMIFS('Barème scores'!$C$2:$C$50,'Barème scores'!$A$2:$A$50,"Q9",'Barème scores'!$B$2:$B$50,L112)+SUMIFS('Barème scores'!$C$2:$C$50,'Barème scores'!$A$2:$A$50,"Q10",'Barème scores'!$B$2:$B$50,M112)+SUMIFS('Barème scores'!$C$2:$C$50,'Barème scores'!$A$2:$A$50,"Q11",'Barème scores'!$B$2:$B$50,N112)+IF(N112="Non / je ne sais pas",3,IF(COUNTIF(O112:Q112,"Oui")&gt;=2,1,IF(COUNTIF(O112:Q112,"Oui")=1,2,3)))))</f>
        <v/>
      </c>
      <c r="AG112" s="29" t="str">
        <f>IF(R112="","",SUMIFS('Barème scores'!$C$2:$C$50,'Barème scores'!$A$2:$A$50,"Q13",'Barème scores'!$B$2:$B$50,R112))</f>
        <v/>
      </c>
      <c r="AH112" t="str">
        <f t="shared" si="3"/>
        <v/>
      </c>
    </row>
    <row r="113" spans="1:34" s="8" customFormat="1" ht="29.2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8" t="str">
        <f>IF(COUNTA(D113:E113)&lt;2,"",SUMIFS('Barème scores'!$C$2:$C$50,'Barème scores'!$A$2:$A$50,"Q1",'Barème scores'!$B$2:$B$50,D113)+SUMIFS('Barème scores'!$C$2:$C$50,'Barème scores'!$A$2:$A$50,"Q2",'Barème scores'!$B$2:$B$50,E113))</f>
        <v/>
      </c>
      <c r="AC113" s="28" t="str">
        <f>IF(COUNTA(F113:G113)&lt;2,"",SUMIFS('Barème scores'!$C$2:$C$50,'Barème scores'!$A$2:$A$50,"Q3",'Barème scores'!$B$2:$B$50,F113)+SUMIFS('Barème scores'!$C$2:$C$50,'Barème scores'!$A$2:$A$50,"Q4",'Barème scores'!$B$2:$B$50,G113))</f>
        <v/>
      </c>
      <c r="AD113" s="28" t="str">
        <f>IF(COUNTA(H113:I113)&lt;2,"",SUMIFS('Barème scores'!$C$2:$C$50,'Barème scores'!$A$2:$A$50,"Q5",'Barème scores'!$B$2:$B$50,H113)+SUMIFS('Barème scores'!$C$2:$C$50,'Barème scores'!$A$2:$A$50,"Q6",'Barème scores'!$B$2:$B$50,I113))</f>
        <v/>
      </c>
      <c r="AE113" s="28" t="str">
        <f>IF(COUNTA(J113:K113)&lt;2,"",SUMIFS('Barème scores'!$C$2:$C$50,'Barème scores'!$A$2:$A$50,"Q7",'Barème scores'!$B$2:$B$50,J113)+SUMIFS('Barème scores'!$C$2:$C$50,'Barème scores'!$A$2:$A$50,"Q8",'Barème scores'!$B$2:$B$50,K113))</f>
        <v/>
      </c>
      <c r="AF113" s="29" t="str">
        <f>IF(COUNTA(L113:N113)&lt;3,"",IF(AND(N113&lt;&gt;"Non / je ne sais pas",COUNTA(O113:Q113)&lt;3),"",SUMIFS('Barème scores'!$C$2:$C$50,'Barème scores'!$A$2:$A$50,"Q9",'Barème scores'!$B$2:$B$50,L113)+SUMIFS('Barème scores'!$C$2:$C$50,'Barème scores'!$A$2:$A$50,"Q10",'Barème scores'!$B$2:$B$50,M113)+SUMIFS('Barème scores'!$C$2:$C$50,'Barème scores'!$A$2:$A$50,"Q11",'Barème scores'!$B$2:$B$50,N113)+IF(N113="Non / je ne sais pas",3,IF(COUNTIF(O113:Q113,"Oui")&gt;=2,1,IF(COUNTIF(O113:Q113,"Oui")=1,2,3)))))</f>
        <v/>
      </c>
      <c r="AG113" s="29" t="str">
        <f>IF(R113="","",SUMIFS('Barème scores'!$C$2:$C$50,'Barème scores'!$A$2:$A$50,"Q13",'Barème scores'!$B$2:$B$50,R113))</f>
        <v/>
      </c>
      <c r="AH113" t="str">
        <f t="shared" si="3"/>
        <v/>
      </c>
    </row>
    <row r="114" spans="1:34" s="8" customFormat="1" ht="29.2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8" t="str">
        <f>IF(COUNTA(D114:E114)&lt;2,"",SUMIFS('Barème scores'!$C$2:$C$50,'Barème scores'!$A$2:$A$50,"Q1",'Barème scores'!$B$2:$B$50,D114)+SUMIFS('Barème scores'!$C$2:$C$50,'Barème scores'!$A$2:$A$50,"Q2",'Barème scores'!$B$2:$B$50,E114))</f>
        <v/>
      </c>
      <c r="AC114" s="28" t="str">
        <f>IF(COUNTA(F114:G114)&lt;2,"",SUMIFS('Barème scores'!$C$2:$C$50,'Barème scores'!$A$2:$A$50,"Q3",'Barème scores'!$B$2:$B$50,F114)+SUMIFS('Barème scores'!$C$2:$C$50,'Barème scores'!$A$2:$A$50,"Q4",'Barème scores'!$B$2:$B$50,G114))</f>
        <v/>
      </c>
      <c r="AD114" s="28" t="str">
        <f>IF(COUNTA(H114:I114)&lt;2,"",SUMIFS('Barème scores'!$C$2:$C$50,'Barème scores'!$A$2:$A$50,"Q5",'Barème scores'!$B$2:$B$50,H114)+SUMIFS('Barème scores'!$C$2:$C$50,'Barème scores'!$A$2:$A$50,"Q6",'Barème scores'!$B$2:$B$50,I114))</f>
        <v/>
      </c>
      <c r="AE114" s="28" t="str">
        <f>IF(COUNTA(J114:K114)&lt;2,"",SUMIFS('Barème scores'!$C$2:$C$50,'Barème scores'!$A$2:$A$50,"Q7",'Barème scores'!$B$2:$B$50,J114)+SUMIFS('Barème scores'!$C$2:$C$50,'Barème scores'!$A$2:$A$50,"Q8",'Barème scores'!$B$2:$B$50,K114))</f>
        <v/>
      </c>
      <c r="AF114" s="29" t="str">
        <f>IF(COUNTA(L114:N114)&lt;3,"",IF(AND(N114&lt;&gt;"Non / je ne sais pas",COUNTA(O114:Q114)&lt;3),"",SUMIFS('Barème scores'!$C$2:$C$50,'Barème scores'!$A$2:$A$50,"Q9",'Barème scores'!$B$2:$B$50,L114)+SUMIFS('Barème scores'!$C$2:$C$50,'Barème scores'!$A$2:$A$50,"Q10",'Barème scores'!$B$2:$B$50,M114)+SUMIFS('Barème scores'!$C$2:$C$50,'Barème scores'!$A$2:$A$50,"Q11",'Barème scores'!$B$2:$B$50,N114)+IF(N114="Non / je ne sais pas",3,IF(COUNTIF(O114:Q114,"Oui")&gt;=2,1,IF(COUNTIF(O114:Q114,"Oui")=1,2,3)))))</f>
        <v/>
      </c>
      <c r="AG114" s="29" t="str">
        <f>IF(R114="","",SUMIFS('Barème scores'!$C$2:$C$50,'Barème scores'!$A$2:$A$50,"Q13",'Barème scores'!$B$2:$B$50,R114))</f>
        <v/>
      </c>
      <c r="AH114" t="str">
        <f t="shared" si="3"/>
        <v/>
      </c>
    </row>
    <row r="115" spans="1:34" s="8" customFormat="1" ht="29.2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8" t="str">
        <f>IF(COUNTA(D115:E115)&lt;2,"",SUMIFS('Barème scores'!$C$2:$C$50,'Barème scores'!$A$2:$A$50,"Q1",'Barème scores'!$B$2:$B$50,D115)+SUMIFS('Barème scores'!$C$2:$C$50,'Barème scores'!$A$2:$A$50,"Q2",'Barème scores'!$B$2:$B$50,E115))</f>
        <v/>
      </c>
      <c r="AC115" s="28" t="str">
        <f>IF(COUNTA(F115:G115)&lt;2,"",SUMIFS('Barème scores'!$C$2:$C$50,'Barème scores'!$A$2:$A$50,"Q3",'Barème scores'!$B$2:$B$50,F115)+SUMIFS('Barème scores'!$C$2:$C$50,'Barème scores'!$A$2:$A$50,"Q4",'Barème scores'!$B$2:$B$50,G115))</f>
        <v/>
      </c>
      <c r="AD115" s="28" t="str">
        <f>IF(COUNTA(H115:I115)&lt;2,"",SUMIFS('Barème scores'!$C$2:$C$50,'Barème scores'!$A$2:$A$50,"Q5",'Barème scores'!$B$2:$B$50,H115)+SUMIFS('Barème scores'!$C$2:$C$50,'Barème scores'!$A$2:$A$50,"Q6",'Barème scores'!$B$2:$B$50,I115))</f>
        <v/>
      </c>
      <c r="AE115" s="28" t="str">
        <f>IF(COUNTA(J115:K115)&lt;2,"",SUMIFS('Barème scores'!$C$2:$C$50,'Barème scores'!$A$2:$A$50,"Q7",'Barème scores'!$B$2:$B$50,J115)+SUMIFS('Barème scores'!$C$2:$C$50,'Barème scores'!$A$2:$A$50,"Q8",'Barème scores'!$B$2:$B$50,K115))</f>
        <v/>
      </c>
      <c r="AF115" s="29" t="str">
        <f>IF(COUNTA(L115:N115)&lt;3,"",IF(AND(N115&lt;&gt;"Non / je ne sais pas",COUNTA(O115:Q115)&lt;3),"",SUMIFS('Barème scores'!$C$2:$C$50,'Barème scores'!$A$2:$A$50,"Q9",'Barème scores'!$B$2:$B$50,L115)+SUMIFS('Barème scores'!$C$2:$C$50,'Barème scores'!$A$2:$A$50,"Q10",'Barème scores'!$B$2:$B$50,M115)+SUMIFS('Barème scores'!$C$2:$C$50,'Barème scores'!$A$2:$A$50,"Q11",'Barème scores'!$B$2:$B$50,N115)+IF(N115="Non / je ne sais pas",3,IF(COUNTIF(O115:Q115,"Oui")&gt;=2,1,IF(COUNTIF(O115:Q115,"Oui")=1,2,3)))))</f>
        <v/>
      </c>
      <c r="AG115" s="29" t="str">
        <f>IF(R115="","",SUMIFS('Barème scores'!$C$2:$C$50,'Barème scores'!$A$2:$A$50,"Q13",'Barème scores'!$B$2:$B$50,R115))</f>
        <v/>
      </c>
      <c r="AH115" t="str">
        <f t="shared" si="3"/>
        <v/>
      </c>
    </row>
    <row r="116" spans="1:34" s="8" customFormat="1" ht="29.2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8" t="str">
        <f>IF(COUNTA(D116:E116)&lt;2,"",SUMIFS('Barème scores'!$C$2:$C$50,'Barème scores'!$A$2:$A$50,"Q1",'Barème scores'!$B$2:$B$50,D116)+SUMIFS('Barème scores'!$C$2:$C$50,'Barème scores'!$A$2:$A$50,"Q2",'Barème scores'!$B$2:$B$50,E116))</f>
        <v/>
      </c>
      <c r="AC116" s="28" t="str">
        <f>IF(COUNTA(F116:G116)&lt;2,"",SUMIFS('Barème scores'!$C$2:$C$50,'Barème scores'!$A$2:$A$50,"Q3",'Barème scores'!$B$2:$B$50,F116)+SUMIFS('Barème scores'!$C$2:$C$50,'Barème scores'!$A$2:$A$50,"Q4",'Barème scores'!$B$2:$B$50,G116))</f>
        <v/>
      </c>
      <c r="AD116" s="28" t="str">
        <f>IF(COUNTA(H116:I116)&lt;2,"",SUMIFS('Barème scores'!$C$2:$C$50,'Barème scores'!$A$2:$A$50,"Q5",'Barème scores'!$B$2:$B$50,H116)+SUMIFS('Barème scores'!$C$2:$C$50,'Barème scores'!$A$2:$A$50,"Q6",'Barème scores'!$B$2:$B$50,I116))</f>
        <v/>
      </c>
      <c r="AE116" s="28" t="str">
        <f>IF(COUNTA(J116:K116)&lt;2,"",SUMIFS('Barème scores'!$C$2:$C$50,'Barème scores'!$A$2:$A$50,"Q7",'Barème scores'!$B$2:$B$50,J116)+SUMIFS('Barème scores'!$C$2:$C$50,'Barème scores'!$A$2:$A$50,"Q8",'Barème scores'!$B$2:$B$50,K116))</f>
        <v/>
      </c>
      <c r="AF116" s="29" t="str">
        <f>IF(COUNTA(L116:N116)&lt;3,"",IF(AND(N116&lt;&gt;"Non / je ne sais pas",COUNTA(O116:Q116)&lt;3),"",SUMIFS('Barème scores'!$C$2:$C$50,'Barème scores'!$A$2:$A$50,"Q9",'Barème scores'!$B$2:$B$50,L116)+SUMIFS('Barème scores'!$C$2:$C$50,'Barème scores'!$A$2:$A$50,"Q10",'Barème scores'!$B$2:$B$50,M116)+SUMIFS('Barème scores'!$C$2:$C$50,'Barème scores'!$A$2:$A$50,"Q11",'Barème scores'!$B$2:$B$50,N116)+IF(N116="Non / je ne sais pas",3,IF(COUNTIF(O116:Q116,"Oui")&gt;=2,1,IF(COUNTIF(O116:Q116,"Oui")=1,2,3)))))</f>
        <v/>
      </c>
      <c r="AG116" s="29" t="str">
        <f>IF(R116="","",SUMIFS('Barème scores'!$C$2:$C$50,'Barème scores'!$A$2:$A$50,"Q13",'Barème scores'!$B$2:$B$50,R116))</f>
        <v/>
      </c>
      <c r="AH116" t="str">
        <f t="shared" si="3"/>
        <v/>
      </c>
    </row>
    <row r="117" spans="1:34" s="8" customFormat="1" ht="29.2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8" t="str">
        <f>IF(COUNTA(D117:E117)&lt;2,"",SUMIFS('Barème scores'!$C$2:$C$50,'Barème scores'!$A$2:$A$50,"Q1",'Barème scores'!$B$2:$B$50,D117)+SUMIFS('Barème scores'!$C$2:$C$50,'Barème scores'!$A$2:$A$50,"Q2",'Barème scores'!$B$2:$B$50,E117))</f>
        <v/>
      </c>
      <c r="AC117" s="28" t="str">
        <f>IF(COUNTA(F117:G117)&lt;2,"",SUMIFS('Barème scores'!$C$2:$C$50,'Barème scores'!$A$2:$A$50,"Q3",'Barème scores'!$B$2:$B$50,F117)+SUMIFS('Barème scores'!$C$2:$C$50,'Barème scores'!$A$2:$A$50,"Q4",'Barème scores'!$B$2:$B$50,G117))</f>
        <v/>
      </c>
      <c r="AD117" s="28" t="str">
        <f>IF(COUNTA(H117:I117)&lt;2,"",SUMIFS('Barème scores'!$C$2:$C$50,'Barème scores'!$A$2:$A$50,"Q5",'Barème scores'!$B$2:$B$50,H117)+SUMIFS('Barème scores'!$C$2:$C$50,'Barème scores'!$A$2:$A$50,"Q6",'Barème scores'!$B$2:$B$50,I117))</f>
        <v/>
      </c>
      <c r="AE117" s="28" t="str">
        <f>IF(COUNTA(J117:K117)&lt;2,"",SUMIFS('Barème scores'!$C$2:$C$50,'Barème scores'!$A$2:$A$50,"Q7",'Barème scores'!$B$2:$B$50,J117)+SUMIFS('Barème scores'!$C$2:$C$50,'Barème scores'!$A$2:$A$50,"Q8",'Barème scores'!$B$2:$B$50,K117))</f>
        <v/>
      </c>
      <c r="AF117" s="29" t="str">
        <f>IF(COUNTA(L117:N117)&lt;3,"",IF(AND(N117&lt;&gt;"Non / je ne sais pas",COUNTA(O117:Q117)&lt;3),"",SUMIFS('Barème scores'!$C$2:$C$50,'Barème scores'!$A$2:$A$50,"Q9",'Barème scores'!$B$2:$B$50,L117)+SUMIFS('Barème scores'!$C$2:$C$50,'Barème scores'!$A$2:$A$50,"Q10",'Barème scores'!$B$2:$B$50,M117)+SUMIFS('Barème scores'!$C$2:$C$50,'Barème scores'!$A$2:$A$50,"Q11",'Barème scores'!$B$2:$B$50,N117)+IF(N117="Non / je ne sais pas",3,IF(COUNTIF(O117:Q117,"Oui")&gt;=2,1,IF(COUNTIF(O117:Q117,"Oui")=1,2,3)))))</f>
        <v/>
      </c>
      <c r="AG117" s="29" t="str">
        <f>IF(R117="","",SUMIFS('Barème scores'!$C$2:$C$50,'Barème scores'!$A$2:$A$50,"Q13",'Barème scores'!$B$2:$B$50,R117))</f>
        <v/>
      </c>
      <c r="AH117" t="str">
        <f t="shared" si="3"/>
        <v/>
      </c>
    </row>
    <row r="118" spans="1:34" s="8" customFormat="1" ht="29.2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8" t="str">
        <f>IF(COUNTA(D118:E118)&lt;2,"",SUMIFS('Barème scores'!$C$2:$C$50,'Barème scores'!$A$2:$A$50,"Q1",'Barème scores'!$B$2:$B$50,D118)+SUMIFS('Barème scores'!$C$2:$C$50,'Barème scores'!$A$2:$A$50,"Q2",'Barème scores'!$B$2:$B$50,E118))</f>
        <v/>
      </c>
      <c r="AC118" s="28" t="str">
        <f>IF(COUNTA(F118:G118)&lt;2,"",SUMIFS('Barème scores'!$C$2:$C$50,'Barème scores'!$A$2:$A$50,"Q3",'Barème scores'!$B$2:$B$50,F118)+SUMIFS('Barème scores'!$C$2:$C$50,'Barème scores'!$A$2:$A$50,"Q4",'Barème scores'!$B$2:$B$50,G118))</f>
        <v/>
      </c>
      <c r="AD118" s="28" t="str">
        <f>IF(COUNTA(H118:I118)&lt;2,"",SUMIFS('Barème scores'!$C$2:$C$50,'Barème scores'!$A$2:$A$50,"Q5",'Barème scores'!$B$2:$B$50,H118)+SUMIFS('Barème scores'!$C$2:$C$50,'Barème scores'!$A$2:$A$50,"Q6",'Barème scores'!$B$2:$B$50,I118))</f>
        <v/>
      </c>
      <c r="AE118" s="28" t="str">
        <f>IF(COUNTA(J118:K118)&lt;2,"",SUMIFS('Barème scores'!$C$2:$C$50,'Barème scores'!$A$2:$A$50,"Q7",'Barème scores'!$B$2:$B$50,J118)+SUMIFS('Barème scores'!$C$2:$C$50,'Barème scores'!$A$2:$A$50,"Q8",'Barème scores'!$B$2:$B$50,K118))</f>
        <v/>
      </c>
      <c r="AF118" s="29" t="str">
        <f>IF(COUNTA(L118:N118)&lt;3,"",IF(AND(N118&lt;&gt;"Non / je ne sais pas",COUNTA(O118:Q118)&lt;3),"",SUMIFS('Barème scores'!$C$2:$C$50,'Barème scores'!$A$2:$A$50,"Q9",'Barème scores'!$B$2:$B$50,L118)+SUMIFS('Barème scores'!$C$2:$C$50,'Barème scores'!$A$2:$A$50,"Q10",'Barème scores'!$B$2:$B$50,M118)+SUMIFS('Barème scores'!$C$2:$C$50,'Barème scores'!$A$2:$A$50,"Q11",'Barème scores'!$B$2:$B$50,N118)+IF(N118="Non / je ne sais pas",3,IF(COUNTIF(O118:Q118,"Oui")&gt;=2,1,IF(COUNTIF(O118:Q118,"Oui")=1,2,3)))))</f>
        <v/>
      </c>
      <c r="AG118" s="29" t="str">
        <f>IF(R118="","",SUMIFS('Barème scores'!$C$2:$C$50,'Barème scores'!$A$2:$A$50,"Q13",'Barème scores'!$B$2:$B$50,R118))</f>
        <v/>
      </c>
      <c r="AH118" t="str">
        <f t="shared" si="3"/>
        <v/>
      </c>
    </row>
    <row r="119" spans="1:34" s="8" customFormat="1" ht="29.2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8" t="str">
        <f>IF(COUNTA(D119:E119)&lt;2,"",SUMIFS('Barème scores'!$C$2:$C$50,'Barème scores'!$A$2:$A$50,"Q1",'Barème scores'!$B$2:$B$50,D119)+SUMIFS('Barème scores'!$C$2:$C$50,'Barème scores'!$A$2:$A$50,"Q2",'Barème scores'!$B$2:$B$50,E119))</f>
        <v/>
      </c>
      <c r="AC119" s="28" t="str">
        <f>IF(COUNTA(F119:G119)&lt;2,"",SUMIFS('Barème scores'!$C$2:$C$50,'Barème scores'!$A$2:$A$50,"Q3",'Barème scores'!$B$2:$B$50,F119)+SUMIFS('Barème scores'!$C$2:$C$50,'Barème scores'!$A$2:$A$50,"Q4",'Barème scores'!$B$2:$B$50,G119))</f>
        <v/>
      </c>
      <c r="AD119" s="28" t="str">
        <f>IF(COUNTA(H119:I119)&lt;2,"",SUMIFS('Barème scores'!$C$2:$C$50,'Barème scores'!$A$2:$A$50,"Q5",'Barème scores'!$B$2:$B$50,H119)+SUMIFS('Barème scores'!$C$2:$C$50,'Barème scores'!$A$2:$A$50,"Q6",'Barème scores'!$B$2:$B$50,I119))</f>
        <v/>
      </c>
      <c r="AE119" s="28" t="str">
        <f>IF(COUNTA(J119:K119)&lt;2,"",SUMIFS('Barème scores'!$C$2:$C$50,'Barème scores'!$A$2:$A$50,"Q7",'Barème scores'!$B$2:$B$50,J119)+SUMIFS('Barème scores'!$C$2:$C$50,'Barème scores'!$A$2:$A$50,"Q8",'Barème scores'!$B$2:$B$50,K119))</f>
        <v/>
      </c>
      <c r="AF119" s="29" t="str">
        <f>IF(COUNTA(L119:N119)&lt;3,"",IF(AND(N119&lt;&gt;"Non / je ne sais pas",COUNTA(O119:Q119)&lt;3),"",SUMIFS('Barème scores'!$C$2:$C$50,'Barème scores'!$A$2:$A$50,"Q9",'Barème scores'!$B$2:$B$50,L119)+SUMIFS('Barème scores'!$C$2:$C$50,'Barème scores'!$A$2:$A$50,"Q10",'Barème scores'!$B$2:$B$50,M119)+SUMIFS('Barème scores'!$C$2:$C$50,'Barème scores'!$A$2:$A$50,"Q11",'Barème scores'!$B$2:$B$50,N119)+IF(N119="Non / je ne sais pas",3,IF(COUNTIF(O119:Q119,"Oui")&gt;=2,1,IF(COUNTIF(O119:Q119,"Oui")=1,2,3)))))</f>
        <v/>
      </c>
      <c r="AG119" s="29" t="str">
        <f>IF(R119="","",SUMIFS('Barème scores'!$C$2:$C$50,'Barème scores'!$A$2:$A$50,"Q13",'Barème scores'!$B$2:$B$50,R119))</f>
        <v/>
      </c>
      <c r="AH119" t="str">
        <f t="shared" si="3"/>
        <v/>
      </c>
    </row>
    <row r="120" spans="1:34" s="8" customFormat="1" ht="29.2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8" t="str">
        <f>IF(COUNTA(D120:E120)&lt;2,"",SUMIFS('Barème scores'!$C$2:$C$50,'Barème scores'!$A$2:$A$50,"Q1",'Barème scores'!$B$2:$B$50,D120)+SUMIFS('Barème scores'!$C$2:$C$50,'Barème scores'!$A$2:$A$50,"Q2",'Barème scores'!$B$2:$B$50,E120))</f>
        <v/>
      </c>
      <c r="AC120" s="28" t="str">
        <f>IF(COUNTA(F120:G120)&lt;2,"",SUMIFS('Barème scores'!$C$2:$C$50,'Barème scores'!$A$2:$A$50,"Q3",'Barème scores'!$B$2:$B$50,F120)+SUMIFS('Barème scores'!$C$2:$C$50,'Barème scores'!$A$2:$A$50,"Q4",'Barème scores'!$B$2:$B$50,G120))</f>
        <v/>
      </c>
      <c r="AD120" s="28" t="str">
        <f>IF(COUNTA(H120:I120)&lt;2,"",SUMIFS('Barème scores'!$C$2:$C$50,'Barème scores'!$A$2:$A$50,"Q5",'Barème scores'!$B$2:$B$50,H120)+SUMIFS('Barème scores'!$C$2:$C$50,'Barème scores'!$A$2:$A$50,"Q6",'Barème scores'!$B$2:$B$50,I120))</f>
        <v/>
      </c>
      <c r="AE120" s="28" t="str">
        <f>IF(COUNTA(J120:K120)&lt;2,"",SUMIFS('Barème scores'!$C$2:$C$50,'Barème scores'!$A$2:$A$50,"Q7",'Barème scores'!$B$2:$B$50,J120)+SUMIFS('Barème scores'!$C$2:$C$50,'Barème scores'!$A$2:$A$50,"Q8",'Barème scores'!$B$2:$B$50,K120))</f>
        <v/>
      </c>
      <c r="AF120" s="29" t="str">
        <f>IF(COUNTA(L120:N120)&lt;3,"",IF(AND(N120&lt;&gt;"Non / je ne sais pas",COUNTA(O120:Q120)&lt;3),"",SUMIFS('Barème scores'!$C$2:$C$50,'Barème scores'!$A$2:$A$50,"Q9",'Barème scores'!$B$2:$B$50,L120)+SUMIFS('Barème scores'!$C$2:$C$50,'Barème scores'!$A$2:$A$50,"Q10",'Barème scores'!$B$2:$B$50,M120)+SUMIFS('Barème scores'!$C$2:$C$50,'Barème scores'!$A$2:$A$50,"Q11",'Barème scores'!$B$2:$B$50,N120)+IF(N120="Non / je ne sais pas",3,IF(COUNTIF(O120:Q120,"Oui")&gt;=2,1,IF(COUNTIF(O120:Q120,"Oui")=1,2,3)))))</f>
        <v/>
      </c>
      <c r="AG120" s="29" t="str">
        <f>IF(R120="","",SUMIFS('Barème scores'!$C$2:$C$50,'Barème scores'!$A$2:$A$50,"Q13",'Barème scores'!$B$2:$B$50,R120))</f>
        <v/>
      </c>
      <c r="AH120" t="str">
        <f t="shared" si="3"/>
        <v/>
      </c>
    </row>
    <row r="121" spans="1:34" s="8" customFormat="1" ht="29.2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8" t="str">
        <f>IF(COUNTA(D121:E121)&lt;2,"",SUMIFS('Barème scores'!$C$2:$C$50,'Barème scores'!$A$2:$A$50,"Q1",'Barème scores'!$B$2:$B$50,D121)+SUMIFS('Barème scores'!$C$2:$C$50,'Barème scores'!$A$2:$A$50,"Q2",'Barème scores'!$B$2:$B$50,E121))</f>
        <v/>
      </c>
      <c r="AC121" s="28" t="str">
        <f>IF(COUNTA(F121:G121)&lt;2,"",SUMIFS('Barème scores'!$C$2:$C$50,'Barème scores'!$A$2:$A$50,"Q3",'Barème scores'!$B$2:$B$50,F121)+SUMIFS('Barème scores'!$C$2:$C$50,'Barème scores'!$A$2:$A$50,"Q4",'Barème scores'!$B$2:$B$50,G121))</f>
        <v/>
      </c>
      <c r="AD121" s="28" t="str">
        <f>IF(COUNTA(H121:I121)&lt;2,"",SUMIFS('Barème scores'!$C$2:$C$50,'Barème scores'!$A$2:$A$50,"Q5",'Barème scores'!$B$2:$B$50,H121)+SUMIFS('Barème scores'!$C$2:$C$50,'Barème scores'!$A$2:$A$50,"Q6",'Barème scores'!$B$2:$B$50,I121))</f>
        <v/>
      </c>
      <c r="AE121" s="28" t="str">
        <f>IF(COUNTA(J121:K121)&lt;2,"",SUMIFS('Barème scores'!$C$2:$C$50,'Barème scores'!$A$2:$A$50,"Q7",'Barème scores'!$B$2:$B$50,J121)+SUMIFS('Barème scores'!$C$2:$C$50,'Barème scores'!$A$2:$A$50,"Q8",'Barème scores'!$B$2:$B$50,K121))</f>
        <v/>
      </c>
      <c r="AF121" s="29" t="str">
        <f>IF(COUNTA(L121:N121)&lt;3,"",IF(AND(N121&lt;&gt;"Non / je ne sais pas",COUNTA(O121:Q121)&lt;3),"",SUMIFS('Barème scores'!$C$2:$C$50,'Barème scores'!$A$2:$A$50,"Q9",'Barème scores'!$B$2:$B$50,L121)+SUMIFS('Barème scores'!$C$2:$C$50,'Barème scores'!$A$2:$A$50,"Q10",'Barème scores'!$B$2:$B$50,M121)+SUMIFS('Barème scores'!$C$2:$C$50,'Barème scores'!$A$2:$A$50,"Q11",'Barème scores'!$B$2:$B$50,N121)+IF(N121="Non / je ne sais pas",3,IF(COUNTIF(O121:Q121,"Oui")&gt;=2,1,IF(COUNTIF(O121:Q121,"Oui")=1,2,3)))))</f>
        <v/>
      </c>
      <c r="AG121" s="29" t="str">
        <f>IF(R121="","",SUMIFS('Barème scores'!$C$2:$C$50,'Barème scores'!$A$2:$A$50,"Q13",'Barème scores'!$B$2:$B$50,R121))</f>
        <v/>
      </c>
      <c r="AH121" t="str">
        <f t="shared" si="3"/>
        <v/>
      </c>
    </row>
    <row r="122" spans="1:34" s="8" customFormat="1" ht="29.2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8" t="str">
        <f>IF(COUNTA(D122:E122)&lt;2,"",SUMIFS('Barème scores'!$C$2:$C$50,'Barème scores'!$A$2:$A$50,"Q1",'Barème scores'!$B$2:$B$50,D122)+SUMIFS('Barème scores'!$C$2:$C$50,'Barème scores'!$A$2:$A$50,"Q2",'Barème scores'!$B$2:$B$50,E122))</f>
        <v/>
      </c>
      <c r="AC122" s="28" t="str">
        <f>IF(COUNTA(F122:G122)&lt;2,"",SUMIFS('Barème scores'!$C$2:$C$50,'Barème scores'!$A$2:$A$50,"Q3",'Barème scores'!$B$2:$B$50,F122)+SUMIFS('Barème scores'!$C$2:$C$50,'Barème scores'!$A$2:$A$50,"Q4",'Barème scores'!$B$2:$B$50,G122))</f>
        <v/>
      </c>
      <c r="AD122" s="28" t="str">
        <f>IF(COUNTA(H122:I122)&lt;2,"",SUMIFS('Barème scores'!$C$2:$C$50,'Barème scores'!$A$2:$A$50,"Q5",'Barème scores'!$B$2:$B$50,H122)+SUMIFS('Barème scores'!$C$2:$C$50,'Barème scores'!$A$2:$A$50,"Q6",'Barème scores'!$B$2:$B$50,I122))</f>
        <v/>
      </c>
      <c r="AE122" s="28" t="str">
        <f>IF(COUNTA(J122:K122)&lt;2,"",SUMIFS('Barème scores'!$C$2:$C$50,'Barème scores'!$A$2:$A$50,"Q7",'Barème scores'!$B$2:$B$50,J122)+SUMIFS('Barème scores'!$C$2:$C$50,'Barème scores'!$A$2:$A$50,"Q8",'Barème scores'!$B$2:$B$50,K122))</f>
        <v/>
      </c>
      <c r="AF122" s="29" t="str">
        <f>IF(COUNTA(L122:N122)&lt;3,"",IF(AND(N122&lt;&gt;"Non / je ne sais pas",COUNTA(O122:Q122)&lt;3),"",SUMIFS('Barème scores'!$C$2:$C$50,'Barème scores'!$A$2:$A$50,"Q9",'Barème scores'!$B$2:$B$50,L122)+SUMIFS('Barème scores'!$C$2:$C$50,'Barème scores'!$A$2:$A$50,"Q10",'Barème scores'!$B$2:$B$50,M122)+SUMIFS('Barème scores'!$C$2:$C$50,'Barème scores'!$A$2:$A$50,"Q11",'Barème scores'!$B$2:$B$50,N122)+IF(N122="Non / je ne sais pas",3,IF(COUNTIF(O122:Q122,"Oui")&gt;=2,1,IF(COUNTIF(O122:Q122,"Oui")=1,2,3)))))</f>
        <v/>
      </c>
      <c r="AG122" s="29" t="str">
        <f>IF(R122="","",SUMIFS('Barème scores'!$C$2:$C$50,'Barème scores'!$A$2:$A$50,"Q13",'Barème scores'!$B$2:$B$50,R122))</f>
        <v/>
      </c>
      <c r="AH122" t="str">
        <f t="shared" si="3"/>
        <v/>
      </c>
    </row>
    <row r="123" spans="1:34" s="8" customFormat="1" ht="29.2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8" t="str">
        <f>IF(COUNTA(D123:E123)&lt;2,"",SUMIFS('Barème scores'!$C$2:$C$50,'Barème scores'!$A$2:$A$50,"Q1",'Barème scores'!$B$2:$B$50,D123)+SUMIFS('Barème scores'!$C$2:$C$50,'Barème scores'!$A$2:$A$50,"Q2",'Barème scores'!$B$2:$B$50,E123))</f>
        <v/>
      </c>
      <c r="AC123" s="28" t="str">
        <f>IF(COUNTA(F123:G123)&lt;2,"",SUMIFS('Barème scores'!$C$2:$C$50,'Barème scores'!$A$2:$A$50,"Q3",'Barème scores'!$B$2:$B$50,F123)+SUMIFS('Barème scores'!$C$2:$C$50,'Barème scores'!$A$2:$A$50,"Q4",'Barème scores'!$B$2:$B$50,G123))</f>
        <v/>
      </c>
      <c r="AD123" s="28" t="str">
        <f>IF(COUNTA(H123:I123)&lt;2,"",SUMIFS('Barème scores'!$C$2:$C$50,'Barème scores'!$A$2:$A$50,"Q5",'Barème scores'!$B$2:$B$50,H123)+SUMIFS('Barème scores'!$C$2:$C$50,'Barème scores'!$A$2:$A$50,"Q6",'Barème scores'!$B$2:$B$50,I123))</f>
        <v/>
      </c>
      <c r="AE123" s="28" t="str">
        <f>IF(COUNTA(J123:K123)&lt;2,"",SUMIFS('Barème scores'!$C$2:$C$50,'Barème scores'!$A$2:$A$50,"Q7",'Barème scores'!$B$2:$B$50,J123)+SUMIFS('Barème scores'!$C$2:$C$50,'Barème scores'!$A$2:$A$50,"Q8",'Barème scores'!$B$2:$B$50,K123))</f>
        <v/>
      </c>
      <c r="AF123" s="29" t="str">
        <f>IF(COUNTA(L123:N123)&lt;3,"",IF(AND(N123&lt;&gt;"Non / je ne sais pas",COUNTA(O123:Q123)&lt;3),"",SUMIFS('Barème scores'!$C$2:$C$50,'Barème scores'!$A$2:$A$50,"Q9",'Barème scores'!$B$2:$B$50,L123)+SUMIFS('Barème scores'!$C$2:$C$50,'Barème scores'!$A$2:$A$50,"Q10",'Barème scores'!$B$2:$B$50,M123)+SUMIFS('Barème scores'!$C$2:$C$50,'Barème scores'!$A$2:$A$50,"Q11",'Barème scores'!$B$2:$B$50,N123)+IF(N123="Non / je ne sais pas",3,IF(COUNTIF(O123:Q123,"Oui")&gt;=2,1,IF(COUNTIF(O123:Q123,"Oui")=1,2,3)))))</f>
        <v/>
      </c>
      <c r="AG123" s="29" t="str">
        <f>IF(R123="","",SUMIFS('Barème scores'!$C$2:$C$50,'Barème scores'!$A$2:$A$50,"Q13",'Barème scores'!$B$2:$B$50,R123))</f>
        <v/>
      </c>
      <c r="AH123" t="str">
        <f t="shared" si="3"/>
        <v/>
      </c>
    </row>
    <row r="124" spans="1:34" s="8" customFormat="1" ht="29.2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8" t="str">
        <f>IF(COUNTA(D124:E124)&lt;2,"",SUMIFS('Barème scores'!$C$2:$C$50,'Barème scores'!$A$2:$A$50,"Q1",'Barème scores'!$B$2:$B$50,D124)+SUMIFS('Barème scores'!$C$2:$C$50,'Barème scores'!$A$2:$A$50,"Q2",'Barème scores'!$B$2:$B$50,E124))</f>
        <v/>
      </c>
      <c r="AC124" s="28" t="str">
        <f>IF(COUNTA(F124:G124)&lt;2,"",SUMIFS('Barème scores'!$C$2:$C$50,'Barème scores'!$A$2:$A$50,"Q3",'Barème scores'!$B$2:$B$50,F124)+SUMIFS('Barème scores'!$C$2:$C$50,'Barème scores'!$A$2:$A$50,"Q4",'Barème scores'!$B$2:$B$50,G124))</f>
        <v/>
      </c>
      <c r="AD124" s="28" t="str">
        <f>IF(COUNTA(H124:I124)&lt;2,"",SUMIFS('Barème scores'!$C$2:$C$50,'Barème scores'!$A$2:$A$50,"Q5",'Barème scores'!$B$2:$B$50,H124)+SUMIFS('Barème scores'!$C$2:$C$50,'Barème scores'!$A$2:$A$50,"Q6",'Barème scores'!$B$2:$B$50,I124))</f>
        <v/>
      </c>
      <c r="AE124" s="28" t="str">
        <f>IF(COUNTA(J124:K124)&lt;2,"",SUMIFS('Barème scores'!$C$2:$C$50,'Barème scores'!$A$2:$A$50,"Q7",'Barème scores'!$B$2:$B$50,J124)+SUMIFS('Barème scores'!$C$2:$C$50,'Barème scores'!$A$2:$A$50,"Q8",'Barème scores'!$B$2:$B$50,K124))</f>
        <v/>
      </c>
      <c r="AF124" s="29" t="str">
        <f>IF(COUNTA(L124:N124)&lt;3,"",IF(AND(N124&lt;&gt;"Non / je ne sais pas",COUNTA(O124:Q124)&lt;3),"",SUMIFS('Barème scores'!$C$2:$C$50,'Barème scores'!$A$2:$A$50,"Q9",'Barème scores'!$B$2:$B$50,L124)+SUMIFS('Barème scores'!$C$2:$C$50,'Barème scores'!$A$2:$A$50,"Q10",'Barème scores'!$B$2:$B$50,M124)+SUMIFS('Barème scores'!$C$2:$C$50,'Barème scores'!$A$2:$A$50,"Q11",'Barème scores'!$B$2:$B$50,N124)+IF(N124="Non / je ne sais pas",3,IF(COUNTIF(O124:Q124,"Oui")&gt;=2,1,IF(COUNTIF(O124:Q124,"Oui")=1,2,3)))))</f>
        <v/>
      </c>
      <c r="AG124" s="29" t="str">
        <f>IF(R124="","",SUMIFS('Barème scores'!$C$2:$C$50,'Barème scores'!$A$2:$A$50,"Q13",'Barème scores'!$B$2:$B$50,R124))</f>
        <v/>
      </c>
      <c r="AH124" t="str">
        <f t="shared" si="3"/>
        <v/>
      </c>
    </row>
    <row r="125" spans="1:34" s="8" customFormat="1" ht="29.2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8" t="str">
        <f>IF(COUNTA(D125:E125)&lt;2,"",SUMIFS('Barème scores'!$C$2:$C$50,'Barème scores'!$A$2:$A$50,"Q1",'Barème scores'!$B$2:$B$50,D125)+SUMIFS('Barème scores'!$C$2:$C$50,'Barème scores'!$A$2:$A$50,"Q2",'Barème scores'!$B$2:$B$50,E125))</f>
        <v/>
      </c>
      <c r="AC125" s="28" t="str">
        <f>IF(COUNTA(F125:G125)&lt;2,"",SUMIFS('Barème scores'!$C$2:$C$50,'Barème scores'!$A$2:$A$50,"Q3",'Barème scores'!$B$2:$B$50,F125)+SUMIFS('Barème scores'!$C$2:$C$50,'Barème scores'!$A$2:$A$50,"Q4",'Barème scores'!$B$2:$B$50,G125))</f>
        <v/>
      </c>
      <c r="AD125" s="28" t="str">
        <f>IF(COUNTA(H125:I125)&lt;2,"",SUMIFS('Barème scores'!$C$2:$C$50,'Barème scores'!$A$2:$A$50,"Q5",'Barème scores'!$B$2:$B$50,H125)+SUMIFS('Barème scores'!$C$2:$C$50,'Barème scores'!$A$2:$A$50,"Q6",'Barème scores'!$B$2:$B$50,I125))</f>
        <v/>
      </c>
      <c r="AE125" s="28" t="str">
        <f>IF(COUNTA(J125:K125)&lt;2,"",SUMIFS('Barème scores'!$C$2:$C$50,'Barème scores'!$A$2:$A$50,"Q7",'Barème scores'!$B$2:$B$50,J125)+SUMIFS('Barème scores'!$C$2:$C$50,'Barème scores'!$A$2:$A$50,"Q8",'Barème scores'!$B$2:$B$50,K125))</f>
        <v/>
      </c>
      <c r="AF125" s="29" t="str">
        <f>IF(COUNTA(L125:N125)&lt;3,"",IF(AND(N125&lt;&gt;"Non / je ne sais pas",COUNTA(O125:Q125)&lt;3),"",SUMIFS('Barème scores'!$C$2:$C$50,'Barème scores'!$A$2:$A$50,"Q9",'Barème scores'!$B$2:$B$50,L125)+SUMIFS('Barème scores'!$C$2:$C$50,'Barème scores'!$A$2:$A$50,"Q10",'Barème scores'!$B$2:$B$50,M125)+SUMIFS('Barème scores'!$C$2:$C$50,'Barème scores'!$A$2:$A$50,"Q11",'Barème scores'!$B$2:$B$50,N125)+IF(N125="Non / je ne sais pas",3,IF(COUNTIF(O125:Q125,"Oui")&gt;=2,1,IF(COUNTIF(O125:Q125,"Oui")=1,2,3)))))</f>
        <v/>
      </c>
      <c r="AG125" s="29" t="str">
        <f>IF(R125="","",SUMIFS('Barème scores'!$C$2:$C$50,'Barème scores'!$A$2:$A$50,"Q13",'Barème scores'!$B$2:$B$50,R125))</f>
        <v/>
      </c>
      <c r="AH125" t="str">
        <f t="shared" si="3"/>
        <v/>
      </c>
    </row>
    <row r="126" spans="1:34" s="8" customFormat="1" ht="29.2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8" t="str">
        <f>IF(COUNTA(D126:E126)&lt;2,"",SUMIFS('Barème scores'!$C$2:$C$50,'Barème scores'!$A$2:$A$50,"Q1",'Barème scores'!$B$2:$B$50,D126)+SUMIFS('Barème scores'!$C$2:$C$50,'Barème scores'!$A$2:$A$50,"Q2",'Barème scores'!$B$2:$B$50,E126))</f>
        <v/>
      </c>
      <c r="AC126" s="28" t="str">
        <f>IF(COUNTA(F126:G126)&lt;2,"",SUMIFS('Barème scores'!$C$2:$C$50,'Barème scores'!$A$2:$A$50,"Q3",'Barème scores'!$B$2:$B$50,F126)+SUMIFS('Barème scores'!$C$2:$C$50,'Barème scores'!$A$2:$A$50,"Q4",'Barème scores'!$B$2:$B$50,G126))</f>
        <v/>
      </c>
      <c r="AD126" s="28" t="str">
        <f>IF(COUNTA(H126:I126)&lt;2,"",SUMIFS('Barème scores'!$C$2:$C$50,'Barème scores'!$A$2:$A$50,"Q5",'Barème scores'!$B$2:$B$50,H126)+SUMIFS('Barème scores'!$C$2:$C$50,'Barème scores'!$A$2:$A$50,"Q6",'Barème scores'!$B$2:$B$50,I126))</f>
        <v/>
      </c>
      <c r="AE126" s="28" t="str">
        <f>IF(COUNTA(J126:K126)&lt;2,"",SUMIFS('Barème scores'!$C$2:$C$50,'Barème scores'!$A$2:$A$50,"Q7",'Barème scores'!$B$2:$B$50,J126)+SUMIFS('Barème scores'!$C$2:$C$50,'Barème scores'!$A$2:$A$50,"Q8",'Barème scores'!$B$2:$B$50,K126))</f>
        <v/>
      </c>
      <c r="AF126" s="29" t="str">
        <f>IF(COUNTA(L126:N126)&lt;3,"",IF(AND(N126&lt;&gt;"Non / je ne sais pas",COUNTA(O126:Q126)&lt;3),"",SUMIFS('Barème scores'!$C$2:$C$50,'Barème scores'!$A$2:$A$50,"Q9",'Barème scores'!$B$2:$B$50,L126)+SUMIFS('Barème scores'!$C$2:$C$50,'Barème scores'!$A$2:$A$50,"Q10",'Barème scores'!$B$2:$B$50,M126)+SUMIFS('Barème scores'!$C$2:$C$50,'Barème scores'!$A$2:$A$50,"Q11",'Barème scores'!$B$2:$B$50,N126)+IF(N126="Non / je ne sais pas",3,IF(COUNTIF(O126:Q126,"Oui")&gt;=2,1,IF(COUNTIF(O126:Q126,"Oui")=1,2,3)))))</f>
        <v/>
      </c>
      <c r="AG126" s="29" t="str">
        <f>IF(R126="","",SUMIFS('Barème scores'!$C$2:$C$50,'Barème scores'!$A$2:$A$50,"Q13",'Barème scores'!$B$2:$B$50,R126))</f>
        <v/>
      </c>
      <c r="AH126" t="str">
        <f t="shared" si="3"/>
        <v/>
      </c>
    </row>
    <row r="127" spans="1:34" s="8" customFormat="1" ht="29.2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8" t="str">
        <f>IF(COUNTA(D127:E127)&lt;2,"",SUMIFS('Barème scores'!$C$2:$C$50,'Barème scores'!$A$2:$A$50,"Q1",'Barème scores'!$B$2:$B$50,D127)+SUMIFS('Barème scores'!$C$2:$C$50,'Barème scores'!$A$2:$A$50,"Q2",'Barème scores'!$B$2:$B$50,E127))</f>
        <v/>
      </c>
      <c r="AC127" s="28" t="str">
        <f>IF(COUNTA(F127:G127)&lt;2,"",SUMIFS('Barème scores'!$C$2:$C$50,'Barème scores'!$A$2:$A$50,"Q3",'Barème scores'!$B$2:$B$50,F127)+SUMIFS('Barème scores'!$C$2:$C$50,'Barème scores'!$A$2:$A$50,"Q4",'Barème scores'!$B$2:$B$50,G127))</f>
        <v/>
      </c>
      <c r="AD127" s="28" t="str">
        <f>IF(COUNTA(H127:I127)&lt;2,"",SUMIFS('Barème scores'!$C$2:$C$50,'Barème scores'!$A$2:$A$50,"Q5",'Barème scores'!$B$2:$B$50,H127)+SUMIFS('Barème scores'!$C$2:$C$50,'Barème scores'!$A$2:$A$50,"Q6",'Barème scores'!$B$2:$B$50,I127))</f>
        <v/>
      </c>
      <c r="AE127" s="28" t="str">
        <f>IF(COUNTA(J127:K127)&lt;2,"",SUMIFS('Barème scores'!$C$2:$C$50,'Barème scores'!$A$2:$A$50,"Q7",'Barème scores'!$B$2:$B$50,J127)+SUMIFS('Barème scores'!$C$2:$C$50,'Barème scores'!$A$2:$A$50,"Q8",'Barème scores'!$B$2:$B$50,K127))</f>
        <v/>
      </c>
      <c r="AF127" s="29" t="str">
        <f>IF(COUNTA(L127:N127)&lt;3,"",IF(AND(N127&lt;&gt;"Non / je ne sais pas",COUNTA(O127:Q127)&lt;3),"",SUMIFS('Barème scores'!$C$2:$C$50,'Barème scores'!$A$2:$A$50,"Q9",'Barème scores'!$B$2:$B$50,L127)+SUMIFS('Barème scores'!$C$2:$C$50,'Barème scores'!$A$2:$A$50,"Q10",'Barème scores'!$B$2:$B$50,M127)+SUMIFS('Barème scores'!$C$2:$C$50,'Barème scores'!$A$2:$A$50,"Q11",'Barème scores'!$B$2:$B$50,N127)+IF(N127="Non / je ne sais pas",3,IF(COUNTIF(O127:Q127,"Oui")&gt;=2,1,IF(COUNTIF(O127:Q127,"Oui")=1,2,3)))))</f>
        <v/>
      </c>
      <c r="AG127" s="29" t="str">
        <f>IF(R127="","",SUMIFS('Barème scores'!$C$2:$C$50,'Barème scores'!$A$2:$A$50,"Q13",'Barème scores'!$B$2:$B$50,R127))</f>
        <v/>
      </c>
      <c r="AH127" t="str">
        <f t="shared" si="3"/>
        <v/>
      </c>
    </row>
    <row r="128" spans="1:34" s="8" customFormat="1" ht="29.2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8" t="str">
        <f>IF(COUNTA(D128:E128)&lt;2,"",SUMIFS('Barème scores'!$C$2:$C$50,'Barème scores'!$A$2:$A$50,"Q1",'Barème scores'!$B$2:$B$50,D128)+SUMIFS('Barème scores'!$C$2:$C$50,'Barème scores'!$A$2:$A$50,"Q2",'Barème scores'!$B$2:$B$50,E128))</f>
        <v/>
      </c>
      <c r="AC128" s="28" t="str">
        <f>IF(COUNTA(F128:G128)&lt;2,"",SUMIFS('Barème scores'!$C$2:$C$50,'Barème scores'!$A$2:$A$50,"Q3",'Barème scores'!$B$2:$B$50,F128)+SUMIFS('Barème scores'!$C$2:$C$50,'Barème scores'!$A$2:$A$50,"Q4",'Barème scores'!$B$2:$B$50,G128))</f>
        <v/>
      </c>
      <c r="AD128" s="28" t="str">
        <f>IF(COUNTA(H128:I128)&lt;2,"",SUMIFS('Barème scores'!$C$2:$C$50,'Barème scores'!$A$2:$A$50,"Q5",'Barème scores'!$B$2:$B$50,H128)+SUMIFS('Barème scores'!$C$2:$C$50,'Barème scores'!$A$2:$A$50,"Q6",'Barème scores'!$B$2:$B$50,I128))</f>
        <v/>
      </c>
      <c r="AE128" s="28" t="str">
        <f>IF(COUNTA(J128:K128)&lt;2,"",SUMIFS('Barème scores'!$C$2:$C$50,'Barème scores'!$A$2:$A$50,"Q7",'Barème scores'!$B$2:$B$50,J128)+SUMIFS('Barème scores'!$C$2:$C$50,'Barème scores'!$A$2:$A$50,"Q8",'Barème scores'!$B$2:$B$50,K128))</f>
        <v/>
      </c>
      <c r="AF128" s="29" t="str">
        <f>IF(COUNTA(L128:N128)&lt;3,"",IF(AND(N128&lt;&gt;"Non / je ne sais pas",COUNTA(O128:Q128)&lt;3),"",SUMIFS('Barème scores'!$C$2:$C$50,'Barème scores'!$A$2:$A$50,"Q9",'Barème scores'!$B$2:$B$50,L128)+SUMIFS('Barème scores'!$C$2:$C$50,'Barème scores'!$A$2:$A$50,"Q10",'Barème scores'!$B$2:$B$50,M128)+SUMIFS('Barème scores'!$C$2:$C$50,'Barème scores'!$A$2:$A$50,"Q11",'Barème scores'!$B$2:$B$50,N128)+IF(N128="Non / je ne sais pas",3,IF(COUNTIF(O128:Q128,"Oui")&gt;=2,1,IF(COUNTIF(O128:Q128,"Oui")=1,2,3)))))</f>
        <v/>
      </c>
      <c r="AG128" s="29" t="str">
        <f>IF(R128="","",SUMIFS('Barème scores'!$C$2:$C$50,'Barème scores'!$A$2:$A$50,"Q13",'Barème scores'!$B$2:$B$50,R128))</f>
        <v/>
      </c>
      <c r="AH128" t="str">
        <f t="shared" si="3"/>
        <v/>
      </c>
    </row>
    <row r="129" spans="1:34" s="8" customFormat="1" ht="29.2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28" t="str">
        <f>IF(COUNTA(D129:E129)&lt;2,"",SUMIFS('Barème scores'!$C$2:$C$50,'Barème scores'!$A$2:$A$50,"Q1",'Barème scores'!$B$2:$B$50,D129)+SUMIFS('Barème scores'!$C$2:$C$50,'Barème scores'!$A$2:$A$50,"Q2",'Barème scores'!$B$2:$B$50,E129))</f>
        <v/>
      </c>
      <c r="AC129" s="28" t="str">
        <f>IF(COUNTA(F129:G129)&lt;2,"",SUMIFS('Barème scores'!$C$2:$C$50,'Barème scores'!$A$2:$A$50,"Q3",'Barème scores'!$B$2:$B$50,F129)+SUMIFS('Barème scores'!$C$2:$C$50,'Barème scores'!$A$2:$A$50,"Q4",'Barème scores'!$B$2:$B$50,G129))</f>
        <v/>
      </c>
      <c r="AD129" s="28" t="str">
        <f>IF(COUNTA(H129:I129)&lt;2,"",SUMIFS('Barème scores'!$C$2:$C$50,'Barème scores'!$A$2:$A$50,"Q5",'Barème scores'!$B$2:$B$50,H129)+SUMIFS('Barème scores'!$C$2:$C$50,'Barème scores'!$A$2:$A$50,"Q6",'Barème scores'!$B$2:$B$50,I129))</f>
        <v/>
      </c>
      <c r="AE129" s="28" t="str">
        <f>IF(COUNTA(J129:K129)&lt;2,"",SUMIFS('Barème scores'!$C$2:$C$50,'Barème scores'!$A$2:$A$50,"Q7",'Barème scores'!$B$2:$B$50,J129)+SUMIFS('Barème scores'!$C$2:$C$50,'Barème scores'!$A$2:$A$50,"Q8",'Barème scores'!$B$2:$B$50,K129))</f>
        <v/>
      </c>
      <c r="AF129" s="29" t="str">
        <f>IF(COUNTA(L129:N129)&lt;3,"",IF(AND(N129&lt;&gt;"Non / je ne sais pas",COUNTA(O129:Q129)&lt;3),"",SUMIFS('Barème scores'!$C$2:$C$50,'Barème scores'!$A$2:$A$50,"Q9",'Barème scores'!$B$2:$B$50,L129)+SUMIFS('Barème scores'!$C$2:$C$50,'Barème scores'!$A$2:$A$50,"Q10",'Barème scores'!$B$2:$B$50,M129)+SUMIFS('Barème scores'!$C$2:$C$50,'Barème scores'!$A$2:$A$50,"Q11",'Barème scores'!$B$2:$B$50,N129)+IF(N129="Non / je ne sais pas",3,IF(COUNTIF(O129:Q129,"Oui")&gt;=2,1,IF(COUNTIF(O129:Q129,"Oui")=1,2,3)))))</f>
        <v/>
      </c>
      <c r="AG129" s="29" t="str">
        <f>IF(R129="","",SUMIFS('Barème scores'!$C$2:$C$50,'Barème scores'!$A$2:$A$50,"Q13",'Barème scores'!$B$2:$B$50,R129))</f>
        <v/>
      </c>
      <c r="AH129" t="str">
        <f t="shared" si="3"/>
        <v/>
      </c>
    </row>
    <row r="130" spans="1:34" s="8" customFormat="1" ht="29.2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28" t="str">
        <f>IF(COUNTA(D130:E130)&lt;2,"",SUMIFS('Barème scores'!$C$2:$C$50,'Barème scores'!$A$2:$A$50,"Q1",'Barème scores'!$B$2:$B$50,D130)+SUMIFS('Barème scores'!$C$2:$C$50,'Barème scores'!$A$2:$A$50,"Q2",'Barème scores'!$B$2:$B$50,E130))</f>
        <v/>
      </c>
      <c r="AC130" s="28" t="str">
        <f>IF(COUNTA(F130:G130)&lt;2,"",SUMIFS('Barème scores'!$C$2:$C$50,'Barème scores'!$A$2:$A$50,"Q3",'Barème scores'!$B$2:$B$50,F130)+SUMIFS('Barème scores'!$C$2:$C$50,'Barème scores'!$A$2:$A$50,"Q4",'Barème scores'!$B$2:$B$50,G130))</f>
        <v/>
      </c>
      <c r="AD130" s="28" t="str">
        <f>IF(COUNTA(H130:I130)&lt;2,"",SUMIFS('Barème scores'!$C$2:$C$50,'Barème scores'!$A$2:$A$50,"Q5",'Barème scores'!$B$2:$B$50,H130)+SUMIFS('Barème scores'!$C$2:$C$50,'Barème scores'!$A$2:$A$50,"Q6",'Barème scores'!$B$2:$B$50,I130))</f>
        <v/>
      </c>
      <c r="AE130" s="28" t="str">
        <f>IF(COUNTA(J130:K130)&lt;2,"",SUMIFS('Barème scores'!$C$2:$C$50,'Barème scores'!$A$2:$A$50,"Q7",'Barème scores'!$B$2:$B$50,J130)+SUMIFS('Barème scores'!$C$2:$C$50,'Barème scores'!$A$2:$A$50,"Q8",'Barème scores'!$B$2:$B$50,K130))</f>
        <v/>
      </c>
      <c r="AF130" s="29" t="str">
        <f>IF(COUNTA(L130:N130)&lt;3,"",IF(AND(N130&lt;&gt;"Non / je ne sais pas",COUNTA(O130:Q130)&lt;3),"",SUMIFS('Barème scores'!$C$2:$C$50,'Barème scores'!$A$2:$A$50,"Q9",'Barème scores'!$B$2:$B$50,L130)+SUMIFS('Barème scores'!$C$2:$C$50,'Barème scores'!$A$2:$A$50,"Q10",'Barème scores'!$B$2:$B$50,M130)+SUMIFS('Barème scores'!$C$2:$C$50,'Barème scores'!$A$2:$A$50,"Q11",'Barème scores'!$B$2:$B$50,N130)+IF(N130="Non / je ne sais pas",3,IF(COUNTIF(O130:Q130,"Oui")&gt;=2,1,IF(COUNTIF(O130:Q130,"Oui")=1,2,3)))))</f>
        <v/>
      </c>
      <c r="AG130" s="29" t="str">
        <f>IF(R130="","",SUMIFS('Barème scores'!$C$2:$C$50,'Barème scores'!$A$2:$A$50,"Q13",'Barème scores'!$B$2:$B$50,R130))</f>
        <v/>
      </c>
      <c r="AH130" t="str">
        <f t="shared" si="3"/>
        <v/>
      </c>
    </row>
    <row r="131" spans="1:34" s="8" customFormat="1" ht="29.2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28" t="str">
        <f>IF(COUNTA(D131:E131)&lt;2,"",SUMIFS('Barème scores'!$C$2:$C$50,'Barème scores'!$A$2:$A$50,"Q1",'Barème scores'!$B$2:$B$50,D131)+SUMIFS('Barème scores'!$C$2:$C$50,'Barème scores'!$A$2:$A$50,"Q2",'Barème scores'!$B$2:$B$50,E131))</f>
        <v/>
      </c>
      <c r="AC131" s="28" t="str">
        <f>IF(COUNTA(F131:G131)&lt;2,"",SUMIFS('Barème scores'!$C$2:$C$50,'Barème scores'!$A$2:$A$50,"Q3",'Barème scores'!$B$2:$B$50,F131)+SUMIFS('Barème scores'!$C$2:$C$50,'Barème scores'!$A$2:$A$50,"Q4",'Barème scores'!$B$2:$B$50,G131))</f>
        <v/>
      </c>
      <c r="AD131" s="28" t="str">
        <f>IF(COUNTA(H131:I131)&lt;2,"",SUMIFS('Barème scores'!$C$2:$C$50,'Barème scores'!$A$2:$A$50,"Q5",'Barème scores'!$B$2:$B$50,H131)+SUMIFS('Barème scores'!$C$2:$C$50,'Barème scores'!$A$2:$A$50,"Q6",'Barème scores'!$B$2:$B$50,I131))</f>
        <v/>
      </c>
      <c r="AE131" s="28" t="str">
        <f>IF(COUNTA(J131:K131)&lt;2,"",SUMIFS('Barème scores'!$C$2:$C$50,'Barème scores'!$A$2:$A$50,"Q7",'Barème scores'!$B$2:$B$50,J131)+SUMIFS('Barème scores'!$C$2:$C$50,'Barème scores'!$A$2:$A$50,"Q8",'Barème scores'!$B$2:$B$50,K131))</f>
        <v/>
      </c>
      <c r="AF131" s="29" t="str">
        <f>IF(COUNTA(L131:N131)&lt;3,"",IF(AND(N131&lt;&gt;"Non / je ne sais pas",COUNTA(O131:Q131)&lt;3),"",SUMIFS('Barème scores'!$C$2:$C$50,'Barème scores'!$A$2:$A$50,"Q9",'Barème scores'!$B$2:$B$50,L131)+SUMIFS('Barème scores'!$C$2:$C$50,'Barème scores'!$A$2:$A$50,"Q10",'Barème scores'!$B$2:$B$50,M131)+SUMIFS('Barème scores'!$C$2:$C$50,'Barème scores'!$A$2:$A$50,"Q11",'Barème scores'!$B$2:$B$50,N131)+IF(N131="Non / je ne sais pas",3,IF(COUNTIF(O131:Q131,"Oui")&gt;=2,1,IF(COUNTIF(O131:Q131,"Oui")=1,2,3)))))</f>
        <v/>
      </c>
      <c r="AG131" s="29" t="str">
        <f>IF(R131="","",SUMIFS('Barème scores'!$C$2:$C$50,'Barème scores'!$A$2:$A$50,"Q13",'Barème scores'!$B$2:$B$50,R131))</f>
        <v/>
      </c>
      <c r="AH131" t="str">
        <f t="shared" si="3"/>
        <v/>
      </c>
    </row>
    <row r="132" spans="1:34" s="8" customFormat="1" ht="29.2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28" t="str">
        <f>IF(COUNTA(D132:E132)&lt;2,"",SUMIFS('Barème scores'!$C$2:$C$50,'Barème scores'!$A$2:$A$50,"Q1",'Barème scores'!$B$2:$B$50,D132)+SUMIFS('Barème scores'!$C$2:$C$50,'Barème scores'!$A$2:$A$50,"Q2",'Barème scores'!$B$2:$B$50,E132))</f>
        <v/>
      </c>
      <c r="AC132" s="28" t="str">
        <f>IF(COUNTA(F132:G132)&lt;2,"",SUMIFS('Barème scores'!$C$2:$C$50,'Barème scores'!$A$2:$A$50,"Q3",'Barème scores'!$B$2:$B$50,F132)+SUMIFS('Barème scores'!$C$2:$C$50,'Barème scores'!$A$2:$A$50,"Q4",'Barème scores'!$B$2:$B$50,G132))</f>
        <v/>
      </c>
      <c r="AD132" s="28" t="str">
        <f>IF(COUNTA(H132:I132)&lt;2,"",SUMIFS('Barème scores'!$C$2:$C$50,'Barème scores'!$A$2:$A$50,"Q5",'Barème scores'!$B$2:$B$50,H132)+SUMIFS('Barème scores'!$C$2:$C$50,'Barème scores'!$A$2:$A$50,"Q6",'Barème scores'!$B$2:$B$50,I132))</f>
        <v/>
      </c>
      <c r="AE132" s="28" t="str">
        <f>IF(COUNTA(J132:K132)&lt;2,"",SUMIFS('Barème scores'!$C$2:$C$50,'Barème scores'!$A$2:$A$50,"Q7",'Barème scores'!$B$2:$B$50,J132)+SUMIFS('Barème scores'!$C$2:$C$50,'Barème scores'!$A$2:$A$50,"Q8",'Barème scores'!$B$2:$B$50,K132))</f>
        <v/>
      </c>
      <c r="AF132" s="29" t="str">
        <f>IF(COUNTA(L132:N132)&lt;3,"",IF(AND(N132&lt;&gt;"Non / je ne sais pas",COUNTA(O132:Q132)&lt;3),"",SUMIFS('Barème scores'!$C$2:$C$50,'Barème scores'!$A$2:$A$50,"Q9",'Barème scores'!$B$2:$B$50,L132)+SUMIFS('Barème scores'!$C$2:$C$50,'Barème scores'!$A$2:$A$50,"Q10",'Barème scores'!$B$2:$B$50,M132)+SUMIFS('Barème scores'!$C$2:$C$50,'Barème scores'!$A$2:$A$50,"Q11",'Barème scores'!$B$2:$B$50,N132)+IF(N132="Non / je ne sais pas",3,IF(COUNTIF(O132:Q132,"Oui")&gt;=2,1,IF(COUNTIF(O132:Q132,"Oui")=1,2,3)))))</f>
        <v/>
      </c>
      <c r="AG132" s="29" t="str">
        <f>IF(R132="","",SUMIFS('Barème scores'!$C$2:$C$50,'Barème scores'!$A$2:$A$50,"Q13",'Barème scores'!$B$2:$B$50,R132))</f>
        <v/>
      </c>
      <c r="AH132" t="str">
        <f t="shared" ref="AH132:AH153" si="4">IF(A132="","",A132&amp;" "&amp;B132&amp;" - "&amp;C132)</f>
        <v/>
      </c>
    </row>
    <row r="133" spans="1:34" s="8" customFormat="1" ht="29.2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28" t="str">
        <f>IF(COUNTA(D133:E133)&lt;2,"",SUMIFS('Barème scores'!$C$2:$C$50,'Barème scores'!$A$2:$A$50,"Q1",'Barème scores'!$B$2:$B$50,D133)+SUMIFS('Barème scores'!$C$2:$C$50,'Barème scores'!$A$2:$A$50,"Q2",'Barème scores'!$B$2:$B$50,E133))</f>
        <v/>
      </c>
      <c r="AC133" s="28" t="str">
        <f>IF(COUNTA(F133:G133)&lt;2,"",SUMIFS('Barème scores'!$C$2:$C$50,'Barème scores'!$A$2:$A$50,"Q3",'Barème scores'!$B$2:$B$50,F133)+SUMIFS('Barème scores'!$C$2:$C$50,'Barème scores'!$A$2:$A$50,"Q4",'Barème scores'!$B$2:$B$50,G133))</f>
        <v/>
      </c>
      <c r="AD133" s="28" t="str">
        <f>IF(COUNTA(H133:I133)&lt;2,"",SUMIFS('Barème scores'!$C$2:$C$50,'Barème scores'!$A$2:$A$50,"Q5",'Barème scores'!$B$2:$B$50,H133)+SUMIFS('Barème scores'!$C$2:$C$50,'Barème scores'!$A$2:$A$50,"Q6",'Barème scores'!$B$2:$B$50,I133))</f>
        <v/>
      </c>
      <c r="AE133" s="28" t="str">
        <f>IF(COUNTA(J133:K133)&lt;2,"",SUMIFS('Barème scores'!$C$2:$C$50,'Barème scores'!$A$2:$A$50,"Q7",'Barème scores'!$B$2:$B$50,J133)+SUMIFS('Barème scores'!$C$2:$C$50,'Barème scores'!$A$2:$A$50,"Q8",'Barème scores'!$B$2:$B$50,K133))</f>
        <v/>
      </c>
      <c r="AF133" s="29" t="str">
        <f>IF(COUNTA(L133:N133)&lt;3,"",IF(AND(N133&lt;&gt;"Non / je ne sais pas",COUNTA(O133:Q133)&lt;3),"",SUMIFS('Barème scores'!$C$2:$C$50,'Barème scores'!$A$2:$A$50,"Q9",'Barème scores'!$B$2:$B$50,L133)+SUMIFS('Barème scores'!$C$2:$C$50,'Barème scores'!$A$2:$A$50,"Q10",'Barème scores'!$B$2:$B$50,M133)+SUMIFS('Barème scores'!$C$2:$C$50,'Barème scores'!$A$2:$A$50,"Q11",'Barème scores'!$B$2:$B$50,N133)+IF(N133="Non / je ne sais pas",3,IF(COUNTIF(O133:Q133,"Oui")&gt;=2,1,IF(COUNTIF(O133:Q133,"Oui")=1,2,3)))))</f>
        <v/>
      </c>
      <c r="AG133" s="29" t="str">
        <f>IF(R133="","",SUMIFS('Barème scores'!$C$2:$C$50,'Barème scores'!$A$2:$A$50,"Q13",'Barème scores'!$B$2:$B$50,R133))</f>
        <v/>
      </c>
      <c r="AH133" t="str">
        <f t="shared" si="4"/>
        <v/>
      </c>
    </row>
    <row r="134" spans="1:34" s="8" customFormat="1" ht="29.2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28" t="str">
        <f>IF(COUNTA(D134:E134)&lt;2,"",SUMIFS('Barème scores'!$C$2:$C$50,'Barème scores'!$A$2:$A$50,"Q1",'Barème scores'!$B$2:$B$50,D134)+SUMIFS('Barème scores'!$C$2:$C$50,'Barème scores'!$A$2:$A$50,"Q2",'Barème scores'!$B$2:$B$50,E134))</f>
        <v/>
      </c>
      <c r="AC134" s="28" t="str">
        <f>IF(COUNTA(F134:G134)&lt;2,"",SUMIFS('Barème scores'!$C$2:$C$50,'Barème scores'!$A$2:$A$50,"Q3",'Barème scores'!$B$2:$B$50,F134)+SUMIFS('Barème scores'!$C$2:$C$50,'Barème scores'!$A$2:$A$50,"Q4",'Barème scores'!$B$2:$B$50,G134))</f>
        <v/>
      </c>
      <c r="AD134" s="28" t="str">
        <f>IF(COUNTA(H134:I134)&lt;2,"",SUMIFS('Barème scores'!$C$2:$C$50,'Barème scores'!$A$2:$A$50,"Q5",'Barème scores'!$B$2:$B$50,H134)+SUMIFS('Barème scores'!$C$2:$C$50,'Barème scores'!$A$2:$A$50,"Q6",'Barème scores'!$B$2:$B$50,I134))</f>
        <v/>
      </c>
      <c r="AE134" s="28" t="str">
        <f>IF(COUNTA(J134:K134)&lt;2,"",SUMIFS('Barème scores'!$C$2:$C$50,'Barème scores'!$A$2:$A$50,"Q7",'Barème scores'!$B$2:$B$50,J134)+SUMIFS('Barème scores'!$C$2:$C$50,'Barème scores'!$A$2:$A$50,"Q8",'Barème scores'!$B$2:$B$50,K134))</f>
        <v/>
      </c>
      <c r="AF134" s="29" t="str">
        <f>IF(COUNTA(L134:N134)&lt;3,"",IF(AND(N134&lt;&gt;"Non / je ne sais pas",COUNTA(O134:Q134)&lt;3),"",SUMIFS('Barème scores'!$C$2:$C$50,'Barème scores'!$A$2:$A$50,"Q9",'Barème scores'!$B$2:$B$50,L134)+SUMIFS('Barème scores'!$C$2:$C$50,'Barème scores'!$A$2:$A$50,"Q10",'Barème scores'!$B$2:$B$50,M134)+SUMIFS('Barème scores'!$C$2:$C$50,'Barème scores'!$A$2:$A$50,"Q11",'Barème scores'!$B$2:$B$50,N134)+IF(N134="Non / je ne sais pas",3,IF(COUNTIF(O134:Q134,"Oui")&gt;=2,1,IF(COUNTIF(O134:Q134,"Oui")=1,2,3)))))</f>
        <v/>
      </c>
      <c r="AG134" s="29" t="str">
        <f>IF(R134="","",SUMIFS('Barème scores'!$C$2:$C$50,'Barème scores'!$A$2:$A$50,"Q13",'Barème scores'!$B$2:$B$50,R134))</f>
        <v/>
      </c>
      <c r="AH134" t="str">
        <f t="shared" si="4"/>
        <v/>
      </c>
    </row>
    <row r="135" spans="1:34" s="8" customFormat="1" ht="29.2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28" t="str">
        <f>IF(COUNTA(D135:E135)&lt;2,"",SUMIFS('Barème scores'!$C$2:$C$50,'Barème scores'!$A$2:$A$50,"Q1",'Barème scores'!$B$2:$B$50,D135)+SUMIFS('Barème scores'!$C$2:$C$50,'Barème scores'!$A$2:$A$50,"Q2",'Barème scores'!$B$2:$B$50,E135))</f>
        <v/>
      </c>
      <c r="AC135" s="28" t="str">
        <f>IF(COUNTA(F135:G135)&lt;2,"",SUMIFS('Barème scores'!$C$2:$C$50,'Barème scores'!$A$2:$A$50,"Q3",'Barème scores'!$B$2:$B$50,F135)+SUMIFS('Barème scores'!$C$2:$C$50,'Barème scores'!$A$2:$A$50,"Q4",'Barème scores'!$B$2:$B$50,G135))</f>
        <v/>
      </c>
      <c r="AD135" s="28" t="str">
        <f>IF(COUNTA(H135:I135)&lt;2,"",SUMIFS('Barème scores'!$C$2:$C$50,'Barème scores'!$A$2:$A$50,"Q5",'Barème scores'!$B$2:$B$50,H135)+SUMIFS('Barème scores'!$C$2:$C$50,'Barème scores'!$A$2:$A$50,"Q6",'Barème scores'!$B$2:$B$50,I135))</f>
        <v/>
      </c>
      <c r="AE135" s="28" t="str">
        <f>IF(COUNTA(J135:K135)&lt;2,"",SUMIFS('Barème scores'!$C$2:$C$50,'Barème scores'!$A$2:$A$50,"Q7",'Barème scores'!$B$2:$B$50,J135)+SUMIFS('Barème scores'!$C$2:$C$50,'Barème scores'!$A$2:$A$50,"Q8",'Barème scores'!$B$2:$B$50,K135))</f>
        <v/>
      </c>
      <c r="AF135" s="29" t="str">
        <f>IF(COUNTA(L135:N135)&lt;3,"",IF(AND(N135&lt;&gt;"Non / je ne sais pas",COUNTA(O135:Q135)&lt;3),"",SUMIFS('Barème scores'!$C$2:$C$50,'Barème scores'!$A$2:$A$50,"Q9",'Barème scores'!$B$2:$B$50,L135)+SUMIFS('Barème scores'!$C$2:$C$50,'Barème scores'!$A$2:$A$50,"Q10",'Barème scores'!$B$2:$B$50,M135)+SUMIFS('Barème scores'!$C$2:$C$50,'Barème scores'!$A$2:$A$50,"Q11",'Barème scores'!$B$2:$B$50,N135)+IF(N135="Non / je ne sais pas",3,IF(COUNTIF(O135:Q135,"Oui")&gt;=2,1,IF(COUNTIF(O135:Q135,"Oui")=1,2,3)))))</f>
        <v/>
      </c>
      <c r="AG135" s="29" t="str">
        <f>IF(R135="","",SUMIFS('Barème scores'!$C$2:$C$50,'Barème scores'!$A$2:$A$50,"Q13",'Barème scores'!$B$2:$B$50,R135))</f>
        <v/>
      </c>
      <c r="AH135" t="str">
        <f t="shared" si="4"/>
        <v/>
      </c>
    </row>
    <row r="136" spans="1:34" s="8" customFormat="1" ht="29.2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28" t="str">
        <f>IF(COUNTA(D136:E136)&lt;2,"",SUMIFS('Barème scores'!$C$2:$C$50,'Barème scores'!$A$2:$A$50,"Q1",'Barème scores'!$B$2:$B$50,D136)+SUMIFS('Barème scores'!$C$2:$C$50,'Barème scores'!$A$2:$A$50,"Q2",'Barème scores'!$B$2:$B$50,E136))</f>
        <v/>
      </c>
      <c r="AC136" s="28" t="str">
        <f>IF(COUNTA(F136:G136)&lt;2,"",SUMIFS('Barème scores'!$C$2:$C$50,'Barème scores'!$A$2:$A$50,"Q3",'Barème scores'!$B$2:$B$50,F136)+SUMIFS('Barème scores'!$C$2:$C$50,'Barème scores'!$A$2:$A$50,"Q4",'Barème scores'!$B$2:$B$50,G136))</f>
        <v/>
      </c>
      <c r="AD136" s="28" t="str">
        <f>IF(COUNTA(H136:I136)&lt;2,"",SUMIFS('Barème scores'!$C$2:$C$50,'Barème scores'!$A$2:$A$50,"Q5",'Barème scores'!$B$2:$B$50,H136)+SUMIFS('Barème scores'!$C$2:$C$50,'Barème scores'!$A$2:$A$50,"Q6",'Barème scores'!$B$2:$B$50,I136))</f>
        <v/>
      </c>
      <c r="AE136" s="28" t="str">
        <f>IF(COUNTA(J136:K136)&lt;2,"",SUMIFS('Barème scores'!$C$2:$C$50,'Barème scores'!$A$2:$A$50,"Q7",'Barème scores'!$B$2:$B$50,J136)+SUMIFS('Barème scores'!$C$2:$C$50,'Barème scores'!$A$2:$A$50,"Q8",'Barème scores'!$B$2:$B$50,K136))</f>
        <v/>
      </c>
      <c r="AF136" s="29" t="str">
        <f>IF(COUNTA(L136:N136)&lt;3,"",IF(AND(N136&lt;&gt;"Non / je ne sais pas",COUNTA(O136:Q136)&lt;3),"",SUMIFS('Barème scores'!$C$2:$C$50,'Barème scores'!$A$2:$A$50,"Q9",'Barème scores'!$B$2:$B$50,L136)+SUMIFS('Barème scores'!$C$2:$C$50,'Barème scores'!$A$2:$A$50,"Q10",'Barème scores'!$B$2:$B$50,M136)+SUMIFS('Barème scores'!$C$2:$C$50,'Barème scores'!$A$2:$A$50,"Q11",'Barème scores'!$B$2:$B$50,N136)+IF(N136="Non / je ne sais pas",3,IF(COUNTIF(O136:Q136,"Oui")&gt;=2,1,IF(COUNTIF(O136:Q136,"Oui")=1,2,3)))))</f>
        <v/>
      </c>
      <c r="AG136" s="29" t="str">
        <f>IF(R136="","",SUMIFS('Barème scores'!$C$2:$C$50,'Barème scores'!$A$2:$A$50,"Q13",'Barème scores'!$B$2:$B$50,R136))</f>
        <v/>
      </c>
      <c r="AH136" t="str">
        <f t="shared" si="4"/>
        <v/>
      </c>
    </row>
    <row r="137" spans="1:34" s="8" customFormat="1" ht="29.2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28" t="str">
        <f>IF(COUNTA(D137:E137)&lt;2,"",SUMIFS('Barème scores'!$C$2:$C$50,'Barème scores'!$A$2:$A$50,"Q1",'Barème scores'!$B$2:$B$50,D137)+SUMIFS('Barème scores'!$C$2:$C$50,'Barème scores'!$A$2:$A$50,"Q2",'Barème scores'!$B$2:$B$50,E137))</f>
        <v/>
      </c>
      <c r="AC137" s="28" t="str">
        <f>IF(COUNTA(F137:G137)&lt;2,"",SUMIFS('Barème scores'!$C$2:$C$50,'Barème scores'!$A$2:$A$50,"Q3",'Barème scores'!$B$2:$B$50,F137)+SUMIFS('Barème scores'!$C$2:$C$50,'Barème scores'!$A$2:$A$50,"Q4",'Barème scores'!$B$2:$B$50,G137))</f>
        <v/>
      </c>
      <c r="AD137" s="28" t="str">
        <f>IF(COUNTA(H137:I137)&lt;2,"",SUMIFS('Barème scores'!$C$2:$C$50,'Barème scores'!$A$2:$A$50,"Q5",'Barème scores'!$B$2:$B$50,H137)+SUMIFS('Barème scores'!$C$2:$C$50,'Barème scores'!$A$2:$A$50,"Q6",'Barème scores'!$B$2:$B$50,I137))</f>
        <v/>
      </c>
      <c r="AE137" s="28" t="str">
        <f>IF(COUNTA(J137:K137)&lt;2,"",SUMIFS('Barème scores'!$C$2:$C$50,'Barème scores'!$A$2:$A$50,"Q7",'Barème scores'!$B$2:$B$50,J137)+SUMIFS('Barème scores'!$C$2:$C$50,'Barème scores'!$A$2:$A$50,"Q8",'Barème scores'!$B$2:$B$50,K137))</f>
        <v/>
      </c>
      <c r="AF137" s="29" t="str">
        <f>IF(COUNTA(L137:N137)&lt;3,"",IF(AND(N137&lt;&gt;"Non / je ne sais pas",COUNTA(O137:Q137)&lt;3),"",SUMIFS('Barème scores'!$C$2:$C$50,'Barème scores'!$A$2:$A$50,"Q9",'Barème scores'!$B$2:$B$50,L137)+SUMIFS('Barème scores'!$C$2:$C$50,'Barème scores'!$A$2:$A$50,"Q10",'Barème scores'!$B$2:$B$50,M137)+SUMIFS('Barème scores'!$C$2:$C$50,'Barème scores'!$A$2:$A$50,"Q11",'Barème scores'!$B$2:$B$50,N137)+IF(N137="Non / je ne sais pas",3,IF(COUNTIF(O137:Q137,"Oui")&gt;=2,1,IF(COUNTIF(O137:Q137,"Oui")=1,2,3)))))</f>
        <v/>
      </c>
      <c r="AG137" s="29" t="str">
        <f>IF(R137="","",SUMIFS('Barème scores'!$C$2:$C$50,'Barème scores'!$A$2:$A$50,"Q13",'Barème scores'!$B$2:$B$50,R137))</f>
        <v/>
      </c>
      <c r="AH137" t="str">
        <f t="shared" si="4"/>
        <v/>
      </c>
    </row>
    <row r="138" spans="1:34" s="8" customFormat="1" ht="29.2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28" t="str">
        <f>IF(COUNTA(D138:E138)&lt;2,"",SUMIFS('Barème scores'!$C$2:$C$50,'Barème scores'!$A$2:$A$50,"Q1",'Barème scores'!$B$2:$B$50,D138)+SUMIFS('Barème scores'!$C$2:$C$50,'Barème scores'!$A$2:$A$50,"Q2",'Barème scores'!$B$2:$B$50,E138))</f>
        <v/>
      </c>
      <c r="AC138" s="28" t="str">
        <f>IF(COUNTA(F138:G138)&lt;2,"",SUMIFS('Barème scores'!$C$2:$C$50,'Barème scores'!$A$2:$A$50,"Q3",'Barème scores'!$B$2:$B$50,F138)+SUMIFS('Barème scores'!$C$2:$C$50,'Barème scores'!$A$2:$A$50,"Q4",'Barème scores'!$B$2:$B$50,G138))</f>
        <v/>
      </c>
      <c r="AD138" s="28" t="str">
        <f>IF(COUNTA(H138:I138)&lt;2,"",SUMIFS('Barème scores'!$C$2:$C$50,'Barème scores'!$A$2:$A$50,"Q5",'Barème scores'!$B$2:$B$50,H138)+SUMIFS('Barème scores'!$C$2:$C$50,'Barème scores'!$A$2:$A$50,"Q6",'Barème scores'!$B$2:$B$50,I138))</f>
        <v/>
      </c>
      <c r="AE138" s="28" t="str">
        <f>IF(COUNTA(J138:K138)&lt;2,"",SUMIFS('Barème scores'!$C$2:$C$50,'Barème scores'!$A$2:$A$50,"Q7",'Barème scores'!$B$2:$B$50,J138)+SUMIFS('Barème scores'!$C$2:$C$50,'Barème scores'!$A$2:$A$50,"Q8",'Barème scores'!$B$2:$B$50,K138))</f>
        <v/>
      </c>
      <c r="AF138" s="29" t="str">
        <f>IF(COUNTA(L138:N138)&lt;3,"",IF(AND(N138&lt;&gt;"Non / je ne sais pas",COUNTA(O138:Q138)&lt;3),"",SUMIFS('Barème scores'!$C$2:$C$50,'Barème scores'!$A$2:$A$50,"Q9",'Barème scores'!$B$2:$B$50,L138)+SUMIFS('Barème scores'!$C$2:$C$50,'Barème scores'!$A$2:$A$50,"Q10",'Barème scores'!$B$2:$B$50,M138)+SUMIFS('Barème scores'!$C$2:$C$50,'Barème scores'!$A$2:$A$50,"Q11",'Barème scores'!$B$2:$B$50,N138)+IF(N138="Non / je ne sais pas",3,IF(COUNTIF(O138:Q138,"Oui")&gt;=2,1,IF(COUNTIF(O138:Q138,"Oui")=1,2,3)))))</f>
        <v/>
      </c>
      <c r="AG138" s="29" t="str">
        <f>IF(R138="","",SUMIFS('Barème scores'!$C$2:$C$50,'Barème scores'!$A$2:$A$50,"Q13",'Barème scores'!$B$2:$B$50,R138))</f>
        <v/>
      </c>
      <c r="AH138" t="str">
        <f t="shared" si="4"/>
        <v/>
      </c>
    </row>
    <row r="139" spans="1:34" s="8" customFormat="1" ht="29.2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28" t="str">
        <f>IF(COUNTA(D139:E139)&lt;2,"",SUMIFS('Barème scores'!$C$2:$C$50,'Barème scores'!$A$2:$A$50,"Q1",'Barème scores'!$B$2:$B$50,D139)+SUMIFS('Barème scores'!$C$2:$C$50,'Barème scores'!$A$2:$A$50,"Q2",'Barème scores'!$B$2:$B$50,E139))</f>
        <v/>
      </c>
      <c r="AC139" s="28" t="str">
        <f>IF(COUNTA(F139:G139)&lt;2,"",SUMIFS('Barème scores'!$C$2:$C$50,'Barème scores'!$A$2:$A$50,"Q3",'Barème scores'!$B$2:$B$50,F139)+SUMIFS('Barème scores'!$C$2:$C$50,'Barème scores'!$A$2:$A$50,"Q4",'Barème scores'!$B$2:$B$50,G139))</f>
        <v/>
      </c>
      <c r="AD139" s="28" t="str">
        <f>IF(COUNTA(H139:I139)&lt;2,"",SUMIFS('Barème scores'!$C$2:$C$50,'Barème scores'!$A$2:$A$50,"Q5",'Barème scores'!$B$2:$B$50,H139)+SUMIFS('Barème scores'!$C$2:$C$50,'Barème scores'!$A$2:$A$50,"Q6",'Barème scores'!$B$2:$B$50,I139))</f>
        <v/>
      </c>
      <c r="AE139" s="28" t="str">
        <f>IF(COUNTA(J139:K139)&lt;2,"",SUMIFS('Barème scores'!$C$2:$C$50,'Barème scores'!$A$2:$A$50,"Q7",'Barème scores'!$B$2:$B$50,J139)+SUMIFS('Barème scores'!$C$2:$C$50,'Barème scores'!$A$2:$A$50,"Q8",'Barème scores'!$B$2:$B$50,K139))</f>
        <v/>
      </c>
      <c r="AF139" s="29" t="str">
        <f>IF(COUNTA(L139:N139)&lt;3,"",IF(AND(N139&lt;&gt;"Non / je ne sais pas",COUNTA(O139:Q139)&lt;3),"",SUMIFS('Barème scores'!$C$2:$C$50,'Barème scores'!$A$2:$A$50,"Q9",'Barème scores'!$B$2:$B$50,L139)+SUMIFS('Barème scores'!$C$2:$C$50,'Barème scores'!$A$2:$A$50,"Q10",'Barème scores'!$B$2:$B$50,M139)+SUMIFS('Barème scores'!$C$2:$C$50,'Barème scores'!$A$2:$A$50,"Q11",'Barème scores'!$B$2:$B$50,N139)+IF(N139="Non / je ne sais pas",3,IF(COUNTIF(O139:Q139,"Oui")&gt;=2,1,IF(COUNTIF(O139:Q139,"Oui")=1,2,3)))))</f>
        <v/>
      </c>
      <c r="AG139" s="29" t="str">
        <f>IF(R139="","",SUMIFS('Barème scores'!$C$2:$C$50,'Barème scores'!$A$2:$A$50,"Q13",'Barème scores'!$B$2:$B$50,R139))</f>
        <v/>
      </c>
      <c r="AH139" t="str">
        <f t="shared" si="4"/>
        <v/>
      </c>
    </row>
    <row r="140" spans="1:34" s="8" customFormat="1" ht="29.2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28" t="str">
        <f>IF(COUNTA(D140:E140)&lt;2,"",SUMIFS('Barème scores'!$C$2:$C$50,'Barème scores'!$A$2:$A$50,"Q1",'Barème scores'!$B$2:$B$50,D140)+SUMIFS('Barème scores'!$C$2:$C$50,'Barème scores'!$A$2:$A$50,"Q2",'Barème scores'!$B$2:$B$50,E140))</f>
        <v/>
      </c>
      <c r="AC140" s="28" t="str">
        <f>IF(COUNTA(F140:G140)&lt;2,"",SUMIFS('Barème scores'!$C$2:$C$50,'Barème scores'!$A$2:$A$50,"Q3",'Barème scores'!$B$2:$B$50,F140)+SUMIFS('Barème scores'!$C$2:$C$50,'Barème scores'!$A$2:$A$50,"Q4",'Barème scores'!$B$2:$B$50,G140))</f>
        <v/>
      </c>
      <c r="AD140" s="28" t="str">
        <f>IF(COUNTA(H140:I140)&lt;2,"",SUMIFS('Barème scores'!$C$2:$C$50,'Barème scores'!$A$2:$A$50,"Q5",'Barème scores'!$B$2:$B$50,H140)+SUMIFS('Barème scores'!$C$2:$C$50,'Barème scores'!$A$2:$A$50,"Q6",'Barème scores'!$B$2:$B$50,I140))</f>
        <v/>
      </c>
      <c r="AE140" s="28" t="str">
        <f>IF(COUNTA(J140:K140)&lt;2,"",SUMIFS('Barème scores'!$C$2:$C$50,'Barème scores'!$A$2:$A$50,"Q7",'Barème scores'!$B$2:$B$50,J140)+SUMIFS('Barème scores'!$C$2:$C$50,'Barème scores'!$A$2:$A$50,"Q8",'Barème scores'!$B$2:$B$50,K140))</f>
        <v/>
      </c>
      <c r="AF140" s="29" t="str">
        <f>IF(COUNTA(L140:N140)&lt;3,"",IF(AND(N140&lt;&gt;"Non / je ne sais pas",COUNTA(O140:Q140)&lt;3),"",SUMIFS('Barème scores'!$C$2:$C$50,'Barème scores'!$A$2:$A$50,"Q9",'Barème scores'!$B$2:$B$50,L140)+SUMIFS('Barème scores'!$C$2:$C$50,'Barème scores'!$A$2:$A$50,"Q10",'Barème scores'!$B$2:$B$50,M140)+SUMIFS('Barème scores'!$C$2:$C$50,'Barème scores'!$A$2:$A$50,"Q11",'Barème scores'!$B$2:$B$50,N140)+IF(N140="Non / je ne sais pas",3,IF(COUNTIF(O140:Q140,"Oui")&gt;=2,1,IF(COUNTIF(O140:Q140,"Oui")=1,2,3)))))</f>
        <v/>
      </c>
      <c r="AG140" s="29" t="str">
        <f>IF(R140="","",SUMIFS('Barème scores'!$C$2:$C$50,'Barème scores'!$A$2:$A$50,"Q13",'Barème scores'!$B$2:$B$50,R140))</f>
        <v/>
      </c>
      <c r="AH140" t="str">
        <f t="shared" si="4"/>
        <v/>
      </c>
    </row>
    <row r="141" spans="1:34" s="8" customFormat="1" ht="29.2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28" t="str">
        <f>IF(COUNTA(D141:E141)&lt;2,"",SUMIFS('Barème scores'!$C$2:$C$50,'Barème scores'!$A$2:$A$50,"Q1",'Barème scores'!$B$2:$B$50,D141)+SUMIFS('Barème scores'!$C$2:$C$50,'Barème scores'!$A$2:$A$50,"Q2",'Barème scores'!$B$2:$B$50,E141))</f>
        <v/>
      </c>
      <c r="AC141" s="28" t="str">
        <f>IF(COUNTA(F141:G141)&lt;2,"",SUMIFS('Barème scores'!$C$2:$C$50,'Barème scores'!$A$2:$A$50,"Q3",'Barème scores'!$B$2:$B$50,F141)+SUMIFS('Barème scores'!$C$2:$C$50,'Barème scores'!$A$2:$A$50,"Q4",'Barème scores'!$B$2:$B$50,G141))</f>
        <v/>
      </c>
      <c r="AD141" s="28" t="str">
        <f>IF(COUNTA(H141:I141)&lt;2,"",SUMIFS('Barème scores'!$C$2:$C$50,'Barème scores'!$A$2:$A$50,"Q5",'Barème scores'!$B$2:$B$50,H141)+SUMIFS('Barème scores'!$C$2:$C$50,'Barème scores'!$A$2:$A$50,"Q6",'Barème scores'!$B$2:$B$50,I141))</f>
        <v/>
      </c>
      <c r="AE141" s="28" t="str">
        <f>IF(COUNTA(J141:K141)&lt;2,"",SUMIFS('Barème scores'!$C$2:$C$50,'Barème scores'!$A$2:$A$50,"Q7",'Barème scores'!$B$2:$B$50,J141)+SUMIFS('Barème scores'!$C$2:$C$50,'Barème scores'!$A$2:$A$50,"Q8",'Barème scores'!$B$2:$B$50,K141))</f>
        <v/>
      </c>
      <c r="AF141" s="29" t="str">
        <f>IF(COUNTA(L141:N141)&lt;3,"",IF(AND(N141&lt;&gt;"Non / je ne sais pas",COUNTA(O141:Q141)&lt;3),"",SUMIFS('Barème scores'!$C$2:$C$50,'Barème scores'!$A$2:$A$50,"Q9",'Barème scores'!$B$2:$B$50,L141)+SUMIFS('Barème scores'!$C$2:$C$50,'Barème scores'!$A$2:$A$50,"Q10",'Barème scores'!$B$2:$B$50,M141)+SUMIFS('Barème scores'!$C$2:$C$50,'Barème scores'!$A$2:$A$50,"Q11",'Barème scores'!$B$2:$B$50,N141)+IF(N141="Non / je ne sais pas",3,IF(COUNTIF(O141:Q141,"Oui")&gt;=2,1,IF(COUNTIF(O141:Q141,"Oui")=1,2,3)))))</f>
        <v/>
      </c>
      <c r="AG141" s="29" t="str">
        <f>IF(R141="","",SUMIFS('Barème scores'!$C$2:$C$50,'Barème scores'!$A$2:$A$50,"Q13",'Barème scores'!$B$2:$B$50,R141))</f>
        <v/>
      </c>
      <c r="AH141" t="str">
        <f t="shared" si="4"/>
        <v/>
      </c>
    </row>
    <row r="142" spans="1:34" s="8" customFormat="1" ht="29.2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28" t="str">
        <f>IF(COUNTA(D142:E142)&lt;2,"",SUMIFS('Barème scores'!$C$2:$C$50,'Barème scores'!$A$2:$A$50,"Q1",'Barème scores'!$B$2:$B$50,D142)+SUMIFS('Barème scores'!$C$2:$C$50,'Barème scores'!$A$2:$A$50,"Q2",'Barème scores'!$B$2:$B$50,E142))</f>
        <v/>
      </c>
      <c r="AC142" s="28" t="str">
        <f>IF(COUNTA(F142:G142)&lt;2,"",SUMIFS('Barème scores'!$C$2:$C$50,'Barème scores'!$A$2:$A$50,"Q3",'Barème scores'!$B$2:$B$50,F142)+SUMIFS('Barème scores'!$C$2:$C$50,'Barème scores'!$A$2:$A$50,"Q4",'Barème scores'!$B$2:$B$50,G142))</f>
        <v/>
      </c>
      <c r="AD142" s="28" t="str">
        <f>IF(COUNTA(H142:I142)&lt;2,"",SUMIFS('Barème scores'!$C$2:$C$50,'Barème scores'!$A$2:$A$50,"Q5",'Barème scores'!$B$2:$B$50,H142)+SUMIFS('Barème scores'!$C$2:$C$50,'Barème scores'!$A$2:$A$50,"Q6",'Barème scores'!$B$2:$B$50,I142))</f>
        <v/>
      </c>
      <c r="AE142" s="28" t="str">
        <f>IF(COUNTA(J142:K142)&lt;2,"",SUMIFS('Barème scores'!$C$2:$C$50,'Barème scores'!$A$2:$A$50,"Q7",'Barème scores'!$B$2:$B$50,J142)+SUMIFS('Barème scores'!$C$2:$C$50,'Barème scores'!$A$2:$A$50,"Q8",'Barème scores'!$B$2:$B$50,K142))</f>
        <v/>
      </c>
      <c r="AF142" s="29" t="str">
        <f>IF(COUNTA(L142:N142)&lt;3,"",IF(AND(N142&lt;&gt;"Non / je ne sais pas",COUNTA(O142:Q142)&lt;3),"",SUMIFS('Barème scores'!$C$2:$C$50,'Barème scores'!$A$2:$A$50,"Q9",'Barème scores'!$B$2:$B$50,L142)+SUMIFS('Barème scores'!$C$2:$C$50,'Barème scores'!$A$2:$A$50,"Q10",'Barème scores'!$B$2:$B$50,M142)+SUMIFS('Barème scores'!$C$2:$C$50,'Barème scores'!$A$2:$A$50,"Q11",'Barème scores'!$B$2:$B$50,N142)+IF(N142="Non / je ne sais pas",3,IF(COUNTIF(O142:Q142,"Oui")&gt;=2,1,IF(COUNTIF(O142:Q142,"Oui")=1,2,3)))))</f>
        <v/>
      </c>
      <c r="AG142" s="29" t="str">
        <f>IF(R142="","",SUMIFS('Barème scores'!$C$2:$C$50,'Barème scores'!$A$2:$A$50,"Q13",'Barème scores'!$B$2:$B$50,R142))</f>
        <v/>
      </c>
      <c r="AH142" t="str">
        <f t="shared" si="4"/>
        <v/>
      </c>
    </row>
    <row r="143" spans="1:34" s="8" customFormat="1" ht="29.2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28" t="str">
        <f>IF(COUNTA(D143:E143)&lt;2,"",SUMIFS('Barème scores'!$C$2:$C$50,'Barème scores'!$A$2:$A$50,"Q1",'Barème scores'!$B$2:$B$50,D143)+SUMIFS('Barème scores'!$C$2:$C$50,'Barème scores'!$A$2:$A$50,"Q2",'Barème scores'!$B$2:$B$50,E143))</f>
        <v/>
      </c>
      <c r="AC143" s="28" t="str">
        <f>IF(COUNTA(F143:G143)&lt;2,"",SUMIFS('Barème scores'!$C$2:$C$50,'Barème scores'!$A$2:$A$50,"Q3",'Barème scores'!$B$2:$B$50,F143)+SUMIFS('Barème scores'!$C$2:$C$50,'Barème scores'!$A$2:$A$50,"Q4",'Barème scores'!$B$2:$B$50,G143))</f>
        <v/>
      </c>
      <c r="AD143" s="28" t="str">
        <f>IF(COUNTA(H143:I143)&lt;2,"",SUMIFS('Barème scores'!$C$2:$C$50,'Barème scores'!$A$2:$A$50,"Q5",'Barème scores'!$B$2:$B$50,H143)+SUMIFS('Barème scores'!$C$2:$C$50,'Barème scores'!$A$2:$A$50,"Q6",'Barème scores'!$B$2:$B$50,I143))</f>
        <v/>
      </c>
      <c r="AE143" s="28" t="str">
        <f>IF(COUNTA(J143:K143)&lt;2,"",SUMIFS('Barème scores'!$C$2:$C$50,'Barème scores'!$A$2:$A$50,"Q7",'Barème scores'!$B$2:$B$50,J143)+SUMIFS('Barème scores'!$C$2:$C$50,'Barème scores'!$A$2:$A$50,"Q8",'Barème scores'!$B$2:$B$50,K143))</f>
        <v/>
      </c>
      <c r="AF143" s="29" t="str">
        <f>IF(COUNTA(L143:N143)&lt;3,"",IF(AND(N143&lt;&gt;"Non / je ne sais pas",COUNTA(O143:Q143)&lt;3),"",SUMIFS('Barème scores'!$C$2:$C$50,'Barème scores'!$A$2:$A$50,"Q9",'Barème scores'!$B$2:$B$50,L143)+SUMIFS('Barème scores'!$C$2:$C$50,'Barème scores'!$A$2:$A$50,"Q10",'Barème scores'!$B$2:$B$50,M143)+SUMIFS('Barème scores'!$C$2:$C$50,'Barème scores'!$A$2:$A$50,"Q11",'Barème scores'!$B$2:$B$50,N143)+IF(N143="Non / je ne sais pas",3,IF(COUNTIF(O143:Q143,"Oui")&gt;=2,1,IF(COUNTIF(O143:Q143,"Oui")=1,2,3)))))</f>
        <v/>
      </c>
      <c r="AG143" s="29" t="str">
        <f>IF(R143="","",SUMIFS('Barème scores'!$C$2:$C$50,'Barème scores'!$A$2:$A$50,"Q13",'Barème scores'!$B$2:$B$50,R143))</f>
        <v/>
      </c>
      <c r="AH143" t="str">
        <f t="shared" si="4"/>
        <v/>
      </c>
    </row>
    <row r="144" spans="1:34" s="8" customFormat="1" ht="29.2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28" t="str">
        <f>IF(COUNTA(D144:E144)&lt;2,"",SUMIFS('Barème scores'!$C$2:$C$50,'Barème scores'!$A$2:$A$50,"Q1",'Barème scores'!$B$2:$B$50,D144)+SUMIFS('Barème scores'!$C$2:$C$50,'Barème scores'!$A$2:$A$50,"Q2",'Barème scores'!$B$2:$B$50,E144))</f>
        <v/>
      </c>
      <c r="AC144" s="28" t="str">
        <f>IF(COUNTA(F144:G144)&lt;2,"",SUMIFS('Barème scores'!$C$2:$C$50,'Barème scores'!$A$2:$A$50,"Q3",'Barème scores'!$B$2:$B$50,F144)+SUMIFS('Barème scores'!$C$2:$C$50,'Barème scores'!$A$2:$A$50,"Q4",'Barème scores'!$B$2:$B$50,G144))</f>
        <v/>
      </c>
      <c r="AD144" s="28" t="str">
        <f>IF(COUNTA(H144:I144)&lt;2,"",SUMIFS('Barème scores'!$C$2:$C$50,'Barème scores'!$A$2:$A$50,"Q5",'Barème scores'!$B$2:$B$50,H144)+SUMIFS('Barème scores'!$C$2:$C$50,'Barème scores'!$A$2:$A$50,"Q6",'Barème scores'!$B$2:$B$50,I144))</f>
        <v/>
      </c>
      <c r="AE144" s="28" t="str">
        <f>IF(COUNTA(J144:K144)&lt;2,"",SUMIFS('Barème scores'!$C$2:$C$50,'Barème scores'!$A$2:$A$50,"Q7",'Barème scores'!$B$2:$B$50,J144)+SUMIFS('Barème scores'!$C$2:$C$50,'Barème scores'!$A$2:$A$50,"Q8",'Barème scores'!$B$2:$B$50,K144))</f>
        <v/>
      </c>
      <c r="AF144" s="29" t="str">
        <f>IF(COUNTA(L144:N144)&lt;3,"",IF(AND(N144&lt;&gt;"Non / je ne sais pas",COUNTA(O144:Q144)&lt;3),"",SUMIFS('Barème scores'!$C$2:$C$50,'Barème scores'!$A$2:$A$50,"Q9",'Barème scores'!$B$2:$B$50,L144)+SUMIFS('Barème scores'!$C$2:$C$50,'Barème scores'!$A$2:$A$50,"Q10",'Barème scores'!$B$2:$B$50,M144)+SUMIFS('Barème scores'!$C$2:$C$50,'Barème scores'!$A$2:$A$50,"Q11",'Barème scores'!$B$2:$B$50,N144)+IF(N144="Non / je ne sais pas",3,IF(COUNTIF(O144:Q144,"Oui")&gt;=2,1,IF(COUNTIF(O144:Q144,"Oui")=1,2,3)))))</f>
        <v/>
      </c>
      <c r="AG144" s="29" t="str">
        <f>IF(R144="","",SUMIFS('Barème scores'!$C$2:$C$50,'Barème scores'!$A$2:$A$50,"Q13",'Barème scores'!$B$2:$B$50,R144))</f>
        <v/>
      </c>
      <c r="AH144" t="str">
        <f t="shared" si="4"/>
        <v/>
      </c>
    </row>
    <row r="145" spans="1:34" s="8" customFormat="1" ht="29.2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28" t="str">
        <f>IF(COUNTA(D145:E145)&lt;2,"",SUMIFS('Barème scores'!$C$2:$C$50,'Barème scores'!$A$2:$A$50,"Q1",'Barème scores'!$B$2:$B$50,D145)+SUMIFS('Barème scores'!$C$2:$C$50,'Barème scores'!$A$2:$A$50,"Q2",'Barème scores'!$B$2:$B$50,E145))</f>
        <v/>
      </c>
      <c r="AC145" s="28" t="str">
        <f>IF(COUNTA(F145:G145)&lt;2,"",SUMIFS('Barème scores'!$C$2:$C$50,'Barème scores'!$A$2:$A$50,"Q3",'Barème scores'!$B$2:$B$50,F145)+SUMIFS('Barème scores'!$C$2:$C$50,'Barème scores'!$A$2:$A$50,"Q4",'Barème scores'!$B$2:$B$50,G145))</f>
        <v/>
      </c>
      <c r="AD145" s="28" t="str">
        <f>IF(COUNTA(H145:I145)&lt;2,"",SUMIFS('Barème scores'!$C$2:$C$50,'Barème scores'!$A$2:$A$50,"Q5",'Barème scores'!$B$2:$B$50,H145)+SUMIFS('Barème scores'!$C$2:$C$50,'Barème scores'!$A$2:$A$50,"Q6",'Barème scores'!$B$2:$B$50,I145))</f>
        <v/>
      </c>
      <c r="AE145" s="28" t="str">
        <f>IF(COUNTA(J145:K145)&lt;2,"",SUMIFS('Barème scores'!$C$2:$C$50,'Barème scores'!$A$2:$A$50,"Q7",'Barème scores'!$B$2:$B$50,J145)+SUMIFS('Barème scores'!$C$2:$C$50,'Barème scores'!$A$2:$A$50,"Q8",'Barème scores'!$B$2:$B$50,K145))</f>
        <v/>
      </c>
      <c r="AF145" s="29" t="str">
        <f>IF(COUNTA(L145:N145)&lt;3,"",IF(AND(N145&lt;&gt;"Non / je ne sais pas",COUNTA(O145:Q145)&lt;3),"",SUMIFS('Barème scores'!$C$2:$C$50,'Barème scores'!$A$2:$A$50,"Q9",'Barème scores'!$B$2:$B$50,L145)+SUMIFS('Barème scores'!$C$2:$C$50,'Barème scores'!$A$2:$A$50,"Q10",'Barème scores'!$B$2:$B$50,M145)+SUMIFS('Barème scores'!$C$2:$C$50,'Barème scores'!$A$2:$A$50,"Q11",'Barème scores'!$B$2:$B$50,N145)+IF(N145="Non / je ne sais pas",3,IF(COUNTIF(O145:Q145,"Oui")&gt;=2,1,IF(COUNTIF(O145:Q145,"Oui")=1,2,3)))))</f>
        <v/>
      </c>
      <c r="AG145" s="29" t="str">
        <f>IF(R145="","",SUMIFS('Barème scores'!$C$2:$C$50,'Barème scores'!$A$2:$A$50,"Q13",'Barème scores'!$B$2:$B$50,R145))</f>
        <v/>
      </c>
      <c r="AH145" t="str">
        <f t="shared" si="4"/>
        <v/>
      </c>
    </row>
    <row r="146" spans="1:34" s="8" customFormat="1" ht="29.2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28" t="str">
        <f>IF(COUNTA(D146:E146)&lt;2,"",SUMIFS('Barème scores'!$C$2:$C$50,'Barème scores'!$A$2:$A$50,"Q1",'Barème scores'!$B$2:$B$50,D146)+SUMIFS('Barème scores'!$C$2:$C$50,'Barème scores'!$A$2:$A$50,"Q2",'Barème scores'!$B$2:$B$50,E146))</f>
        <v/>
      </c>
      <c r="AC146" s="28" t="str">
        <f>IF(COUNTA(F146:G146)&lt;2,"",SUMIFS('Barème scores'!$C$2:$C$50,'Barème scores'!$A$2:$A$50,"Q3",'Barème scores'!$B$2:$B$50,F146)+SUMIFS('Barème scores'!$C$2:$C$50,'Barème scores'!$A$2:$A$50,"Q4",'Barème scores'!$B$2:$B$50,G146))</f>
        <v/>
      </c>
      <c r="AD146" s="28" t="str">
        <f>IF(COUNTA(H146:I146)&lt;2,"",SUMIFS('Barème scores'!$C$2:$C$50,'Barème scores'!$A$2:$A$50,"Q5",'Barème scores'!$B$2:$B$50,H146)+SUMIFS('Barème scores'!$C$2:$C$50,'Barème scores'!$A$2:$A$50,"Q6",'Barème scores'!$B$2:$B$50,I146))</f>
        <v/>
      </c>
      <c r="AE146" s="28" t="str">
        <f>IF(COUNTA(J146:K146)&lt;2,"",SUMIFS('Barème scores'!$C$2:$C$50,'Barème scores'!$A$2:$A$50,"Q7",'Barème scores'!$B$2:$B$50,J146)+SUMIFS('Barème scores'!$C$2:$C$50,'Barème scores'!$A$2:$A$50,"Q8",'Barème scores'!$B$2:$B$50,K146))</f>
        <v/>
      </c>
      <c r="AF146" s="29" t="str">
        <f>IF(COUNTA(L146:N146)&lt;3,"",IF(AND(N146&lt;&gt;"Non / je ne sais pas",COUNTA(O146:Q146)&lt;3),"",SUMIFS('Barème scores'!$C$2:$C$50,'Barème scores'!$A$2:$A$50,"Q9",'Barème scores'!$B$2:$B$50,L146)+SUMIFS('Barème scores'!$C$2:$C$50,'Barème scores'!$A$2:$A$50,"Q10",'Barème scores'!$B$2:$B$50,M146)+SUMIFS('Barème scores'!$C$2:$C$50,'Barème scores'!$A$2:$A$50,"Q11",'Barème scores'!$B$2:$B$50,N146)+IF(N146="Non / je ne sais pas",3,IF(COUNTIF(O146:Q146,"Oui")&gt;=2,1,IF(COUNTIF(O146:Q146,"Oui")=1,2,3)))))</f>
        <v/>
      </c>
      <c r="AG146" s="29" t="str">
        <f>IF(R146="","",SUMIFS('Barème scores'!$C$2:$C$50,'Barème scores'!$A$2:$A$50,"Q13",'Barème scores'!$B$2:$B$50,R146))</f>
        <v/>
      </c>
      <c r="AH146" t="str">
        <f t="shared" si="4"/>
        <v/>
      </c>
    </row>
    <row r="147" spans="1:34" s="8" customFormat="1" ht="29.2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28" t="str">
        <f>IF(COUNTA(D147:E147)&lt;2,"",SUMIFS('Barème scores'!$C$2:$C$50,'Barème scores'!$A$2:$A$50,"Q1",'Barème scores'!$B$2:$B$50,D147)+SUMIFS('Barème scores'!$C$2:$C$50,'Barème scores'!$A$2:$A$50,"Q2",'Barème scores'!$B$2:$B$50,E147))</f>
        <v/>
      </c>
      <c r="AC147" s="28" t="str">
        <f>IF(COUNTA(F147:G147)&lt;2,"",SUMIFS('Barème scores'!$C$2:$C$50,'Barème scores'!$A$2:$A$50,"Q3",'Barème scores'!$B$2:$B$50,F147)+SUMIFS('Barème scores'!$C$2:$C$50,'Barème scores'!$A$2:$A$50,"Q4",'Barème scores'!$B$2:$B$50,G147))</f>
        <v/>
      </c>
      <c r="AD147" s="28" t="str">
        <f>IF(COUNTA(H147:I147)&lt;2,"",SUMIFS('Barème scores'!$C$2:$C$50,'Barème scores'!$A$2:$A$50,"Q5",'Barème scores'!$B$2:$B$50,H147)+SUMIFS('Barème scores'!$C$2:$C$50,'Barème scores'!$A$2:$A$50,"Q6",'Barème scores'!$B$2:$B$50,I147))</f>
        <v/>
      </c>
      <c r="AE147" s="28" t="str">
        <f>IF(COUNTA(J147:K147)&lt;2,"",SUMIFS('Barème scores'!$C$2:$C$50,'Barème scores'!$A$2:$A$50,"Q7",'Barème scores'!$B$2:$B$50,J147)+SUMIFS('Barème scores'!$C$2:$C$50,'Barème scores'!$A$2:$A$50,"Q8",'Barème scores'!$B$2:$B$50,K147))</f>
        <v/>
      </c>
      <c r="AF147" s="29" t="str">
        <f>IF(COUNTA(L147:N147)&lt;3,"",IF(AND(N147&lt;&gt;"Non / je ne sais pas",COUNTA(O147:Q147)&lt;3),"",SUMIFS('Barème scores'!$C$2:$C$50,'Barème scores'!$A$2:$A$50,"Q9",'Barème scores'!$B$2:$B$50,L147)+SUMIFS('Barème scores'!$C$2:$C$50,'Barème scores'!$A$2:$A$50,"Q10",'Barème scores'!$B$2:$B$50,M147)+SUMIFS('Barème scores'!$C$2:$C$50,'Barème scores'!$A$2:$A$50,"Q11",'Barème scores'!$B$2:$B$50,N147)+IF(N147="Non / je ne sais pas",3,IF(COUNTIF(O147:Q147,"Oui")&gt;=2,1,IF(COUNTIF(O147:Q147,"Oui")=1,2,3)))))</f>
        <v/>
      </c>
      <c r="AG147" s="29" t="str">
        <f>IF(R147="","",SUMIFS('Barème scores'!$C$2:$C$50,'Barème scores'!$A$2:$A$50,"Q13",'Barème scores'!$B$2:$B$50,R147))</f>
        <v/>
      </c>
      <c r="AH147" t="str">
        <f t="shared" si="4"/>
        <v/>
      </c>
    </row>
    <row r="148" spans="1:34" s="8" customFormat="1" ht="29.2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28" t="str">
        <f>IF(COUNTA(D148:E148)&lt;2,"",SUMIFS('Barème scores'!$C$2:$C$50,'Barème scores'!$A$2:$A$50,"Q1",'Barème scores'!$B$2:$B$50,D148)+SUMIFS('Barème scores'!$C$2:$C$50,'Barème scores'!$A$2:$A$50,"Q2",'Barème scores'!$B$2:$B$50,E148))</f>
        <v/>
      </c>
      <c r="AC148" s="28" t="str">
        <f>IF(COUNTA(F148:G148)&lt;2,"",SUMIFS('Barème scores'!$C$2:$C$50,'Barème scores'!$A$2:$A$50,"Q3",'Barème scores'!$B$2:$B$50,F148)+SUMIFS('Barème scores'!$C$2:$C$50,'Barème scores'!$A$2:$A$50,"Q4",'Barème scores'!$B$2:$B$50,G148))</f>
        <v/>
      </c>
      <c r="AD148" s="28" t="str">
        <f>IF(COUNTA(H148:I148)&lt;2,"",SUMIFS('Barème scores'!$C$2:$C$50,'Barème scores'!$A$2:$A$50,"Q5",'Barème scores'!$B$2:$B$50,H148)+SUMIFS('Barème scores'!$C$2:$C$50,'Barème scores'!$A$2:$A$50,"Q6",'Barème scores'!$B$2:$B$50,I148))</f>
        <v/>
      </c>
      <c r="AE148" s="28" t="str">
        <f>IF(COUNTA(J148:K148)&lt;2,"",SUMIFS('Barème scores'!$C$2:$C$50,'Barème scores'!$A$2:$A$50,"Q7",'Barème scores'!$B$2:$B$50,J148)+SUMIFS('Barème scores'!$C$2:$C$50,'Barème scores'!$A$2:$A$50,"Q8",'Barème scores'!$B$2:$B$50,K148))</f>
        <v/>
      </c>
      <c r="AF148" s="29" t="str">
        <f>IF(COUNTA(L148:N148)&lt;3,"",IF(AND(N148&lt;&gt;"Non / je ne sais pas",COUNTA(O148:Q148)&lt;3),"",SUMIFS('Barème scores'!$C$2:$C$50,'Barème scores'!$A$2:$A$50,"Q9",'Barème scores'!$B$2:$B$50,L148)+SUMIFS('Barème scores'!$C$2:$C$50,'Barème scores'!$A$2:$A$50,"Q10",'Barème scores'!$B$2:$B$50,M148)+SUMIFS('Barème scores'!$C$2:$C$50,'Barème scores'!$A$2:$A$50,"Q11",'Barème scores'!$B$2:$B$50,N148)+IF(N148="Non / je ne sais pas",3,IF(COUNTIF(O148:Q148,"Oui")&gt;=2,1,IF(COUNTIF(O148:Q148,"Oui")=1,2,3)))))</f>
        <v/>
      </c>
      <c r="AG148" s="29" t="str">
        <f>IF(R148="","",SUMIFS('Barème scores'!$C$2:$C$50,'Barème scores'!$A$2:$A$50,"Q13",'Barème scores'!$B$2:$B$50,R148))</f>
        <v/>
      </c>
      <c r="AH148" t="str">
        <f t="shared" si="4"/>
        <v/>
      </c>
    </row>
    <row r="149" spans="1:34" s="8" customFormat="1" ht="29.2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28" t="str">
        <f>IF(COUNTA(D149:E149)&lt;2,"",SUMIFS('Barème scores'!$C$2:$C$50,'Barème scores'!$A$2:$A$50,"Q1",'Barème scores'!$B$2:$B$50,D149)+SUMIFS('Barème scores'!$C$2:$C$50,'Barème scores'!$A$2:$A$50,"Q2",'Barème scores'!$B$2:$B$50,E149))</f>
        <v/>
      </c>
      <c r="AC149" s="28" t="str">
        <f>IF(COUNTA(F149:G149)&lt;2,"",SUMIFS('Barème scores'!$C$2:$C$50,'Barème scores'!$A$2:$A$50,"Q3",'Barème scores'!$B$2:$B$50,F149)+SUMIFS('Barème scores'!$C$2:$C$50,'Barème scores'!$A$2:$A$50,"Q4",'Barème scores'!$B$2:$B$50,G149))</f>
        <v/>
      </c>
      <c r="AD149" s="28" t="str">
        <f>IF(COUNTA(H149:I149)&lt;2,"",SUMIFS('Barème scores'!$C$2:$C$50,'Barème scores'!$A$2:$A$50,"Q5",'Barème scores'!$B$2:$B$50,H149)+SUMIFS('Barème scores'!$C$2:$C$50,'Barème scores'!$A$2:$A$50,"Q6",'Barème scores'!$B$2:$B$50,I149))</f>
        <v/>
      </c>
      <c r="AE149" s="28" t="str">
        <f>IF(COUNTA(J149:K149)&lt;2,"",SUMIFS('Barème scores'!$C$2:$C$50,'Barème scores'!$A$2:$A$50,"Q7",'Barème scores'!$B$2:$B$50,J149)+SUMIFS('Barème scores'!$C$2:$C$50,'Barème scores'!$A$2:$A$50,"Q8",'Barème scores'!$B$2:$B$50,K149))</f>
        <v/>
      </c>
      <c r="AF149" s="29" t="str">
        <f>IF(COUNTA(L149:N149)&lt;3,"",IF(AND(N149&lt;&gt;"Non / je ne sais pas",COUNTA(O149:Q149)&lt;3),"",SUMIFS('Barème scores'!$C$2:$C$50,'Barème scores'!$A$2:$A$50,"Q9",'Barème scores'!$B$2:$B$50,L149)+SUMIFS('Barème scores'!$C$2:$C$50,'Barème scores'!$A$2:$A$50,"Q10",'Barème scores'!$B$2:$B$50,M149)+SUMIFS('Barème scores'!$C$2:$C$50,'Barème scores'!$A$2:$A$50,"Q11",'Barème scores'!$B$2:$B$50,N149)+IF(N149="Non / je ne sais pas",3,IF(COUNTIF(O149:Q149,"Oui")&gt;=2,1,IF(COUNTIF(O149:Q149,"Oui")=1,2,3)))))</f>
        <v/>
      </c>
      <c r="AG149" s="29" t="str">
        <f>IF(R149="","",SUMIFS('Barème scores'!$C$2:$C$50,'Barème scores'!$A$2:$A$50,"Q13",'Barème scores'!$B$2:$B$50,R149))</f>
        <v/>
      </c>
      <c r="AH149" t="str">
        <f t="shared" si="4"/>
        <v/>
      </c>
    </row>
    <row r="150" spans="1:34" s="8" customFormat="1" ht="29.2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28" t="str">
        <f>IF(COUNTA(D150:E150)&lt;2,"",SUMIFS('Barème scores'!$C$2:$C$50,'Barème scores'!$A$2:$A$50,"Q1",'Barème scores'!$B$2:$B$50,D150)+SUMIFS('Barème scores'!$C$2:$C$50,'Barème scores'!$A$2:$A$50,"Q2",'Barème scores'!$B$2:$B$50,E150))</f>
        <v/>
      </c>
      <c r="AC150" s="28" t="str">
        <f>IF(COUNTA(F150:G150)&lt;2,"",SUMIFS('Barème scores'!$C$2:$C$50,'Barème scores'!$A$2:$A$50,"Q3",'Barème scores'!$B$2:$B$50,F150)+SUMIFS('Barème scores'!$C$2:$C$50,'Barème scores'!$A$2:$A$50,"Q4",'Barème scores'!$B$2:$B$50,G150))</f>
        <v/>
      </c>
      <c r="AD150" s="28" t="str">
        <f>IF(COUNTA(H150:I150)&lt;2,"",SUMIFS('Barème scores'!$C$2:$C$50,'Barème scores'!$A$2:$A$50,"Q5",'Barème scores'!$B$2:$B$50,H150)+SUMIFS('Barème scores'!$C$2:$C$50,'Barème scores'!$A$2:$A$50,"Q6",'Barème scores'!$B$2:$B$50,I150))</f>
        <v/>
      </c>
      <c r="AE150" s="28" t="str">
        <f>IF(COUNTA(J150:K150)&lt;2,"",SUMIFS('Barème scores'!$C$2:$C$50,'Barème scores'!$A$2:$A$50,"Q7",'Barème scores'!$B$2:$B$50,J150)+SUMIFS('Barème scores'!$C$2:$C$50,'Barème scores'!$A$2:$A$50,"Q8",'Barème scores'!$B$2:$B$50,K150))</f>
        <v/>
      </c>
      <c r="AF150" s="29" t="str">
        <f>IF(COUNTA(L150:N150)&lt;3,"",IF(AND(N150&lt;&gt;"Non / je ne sais pas",COUNTA(O150:Q150)&lt;3),"",SUMIFS('Barème scores'!$C$2:$C$50,'Barème scores'!$A$2:$A$50,"Q9",'Barème scores'!$B$2:$B$50,L150)+SUMIFS('Barème scores'!$C$2:$C$50,'Barème scores'!$A$2:$A$50,"Q10",'Barème scores'!$B$2:$B$50,M150)+SUMIFS('Barème scores'!$C$2:$C$50,'Barème scores'!$A$2:$A$50,"Q11",'Barème scores'!$B$2:$B$50,N150)+IF(N150="Non / je ne sais pas",3,IF(COUNTIF(O150:Q150,"Oui")&gt;=2,1,IF(COUNTIF(O150:Q150,"Oui")=1,2,3)))))</f>
        <v/>
      </c>
      <c r="AG150" s="29" t="str">
        <f>IF(R150="","",SUMIFS('Barème scores'!$C$2:$C$50,'Barème scores'!$A$2:$A$50,"Q13",'Barème scores'!$B$2:$B$50,R150))</f>
        <v/>
      </c>
      <c r="AH150" t="str">
        <f t="shared" si="4"/>
        <v/>
      </c>
    </row>
    <row r="151" spans="1:34" s="8" customFormat="1" ht="29.2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28" t="str">
        <f>IF(COUNTA(D151:E151)&lt;2,"",SUMIFS('Barème scores'!$C$2:$C$50,'Barème scores'!$A$2:$A$50,"Q1",'Barème scores'!$B$2:$B$50,D151)+SUMIFS('Barème scores'!$C$2:$C$50,'Barème scores'!$A$2:$A$50,"Q2",'Barème scores'!$B$2:$B$50,E151))</f>
        <v/>
      </c>
      <c r="AC151" s="28" t="str">
        <f>IF(COUNTA(F151:G151)&lt;2,"",SUMIFS('Barème scores'!$C$2:$C$50,'Barème scores'!$A$2:$A$50,"Q3",'Barème scores'!$B$2:$B$50,F151)+SUMIFS('Barème scores'!$C$2:$C$50,'Barème scores'!$A$2:$A$50,"Q4",'Barème scores'!$B$2:$B$50,G151))</f>
        <v/>
      </c>
      <c r="AD151" s="28" t="str">
        <f>IF(COUNTA(H151:I151)&lt;2,"",SUMIFS('Barème scores'!$C$2:$C$50,'Barème scores'!$A$2:$A$50,"Q5",'Barème scores'!$B$2:$B$50,H151)+SUMIFS('Barème scores'!$C$2:$C$50,'Barème scores'!$A$2:$A$50,"Q6",'Barème scores'!$B$2:$B$50,I151))</f>
        <v/>
      </c>
      <c r="AE151" s="28" t="str">
        <f>IF(COUNTA(J151:K151)&lt;2,"",SUMIFS('Barème scores'!$C$2:$C$50,'Barème scores'!$A$2:$A$50,"Q7",'Barème scores'!$B$2:$B$50,J151)+SUMIFS('Barème scores'!$C$2:$C$50,'Barème scores'!$A$2:$A$50,"Q8",'Barème scores'!$B$2:$B$50,K151))</f>
        <v/>
      </c>
      <c r="AF151" s="29" t="str">
        <f>IF(COUNTA(L151:N151)&lt;3,"",IF(AND(N151&lt;&gt;"Non / je ne sais pas",COUNTA(O151:Q151)&lt;3),"",SUMIFS('Barème scores'!$C$2:$C$50,'Barème scores'!$A$2:$A$50,"Q9",'Barème scores'!$B$2:$B$50,L151)+SUMIFS('Barème scores'!$C$2:$C$50,'Barème scores'!$A$2:$A$50,"Q10",'Barème scores'!$B$2:$B$50,M151)+SUMIFS('Barème scores'!$C$2:$C$50,'Barème scores'!$A$2:$A$50,"Q11",'Barème scores'!$B$2:$B$50,N151)+IF(N151="Non / je ne sais pas",3,IF(COUNTIF(O151:Q151,"Oui")&gt;=2,1,IF(COUNTIF(O151:Q151,"Oui")=1,2,3)))))</f>
        <v/>
      </c>
      <c r="AG151" s="29" t="str">
        <f>IF(R151="","",SUMIFS('Barème scores'!$C$2:$C$50,'Barème scores'!$A$2:$A$50,"Q13",'Barème scores'!$B$2:$B$50,R151))</f>
        <v/>
      </c>
      <c r="AH151" t="str">
        <f t="shared" si="4"/>
        <v/>
      </c>
    </row>
    <row r="152" spans="1:34" s="8" customFormat="1" ht="29.2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28" t="str">
        <f>IF(COUNTA(D152:E152)&lt;2,"",SUMIFS('Barème scores'!$C$2:$C$50,'Barème scores'!$A$2:$A$50,"Q1",'Barème scores'!$B$2:$B$50,D152)+SUMIFS('Barème scores'!$C$2:$C$50,'Barème scores'!$A$2:$A$50,"Q2",'Barème scores'!$B$2:$B$50,E152))</f>
        <v/>
      </c>
      <c r="AC152" s="28" t="str">
        <f>IF(COUNTA(F152:G152)&lt;2,"",SUMIFS('Barème scores'!$C$2:$C$50,'Barème scores'!$A$2:$A$50,"Q3",'Barème scores'!$B$2:$B$50,F152)+SUMIFS('Barème scores'!$C$2:$C$50,'Barème scores'!$A$2:$A$50,"Q4",'Barème scores'!$B$2:$B$50,G152))</f>
        <v/>
      </c>
      <c r="AD152" s="28" t="str">
        <f>IF(COUNTA(H152:I152)&lt;2,"",SUMIFS('Barème scores'!$C$2:$C$50,'Barème scores'!$A$2:$A$50,"Q5",'Barème scores'!$B$2:$B$50,H152)+SUMIFS('Barème scores'!$C$2:$C$50,'Barème scores'!$A$2:$A$50,"Q6",'Barème scores'!$B$2:$B$50,I152))</f>
        <v/>
      </c>
      <c r="AE152" s="28" t="str">
        <f>IF(COUNTA(J152:K152)&lt;2,"",SUMIFS('Barème scores'!$C$2:$C$50,'Barème scores'!$A$2:$A$50,"Q7",'Barème scores'!$B$2:$B$50,J152)+SUMIFS('Barème scores'!$C$2:$C$50,'Barème scores'!$A$2:$A$50,"Q8",'Barème scores'!$B$2:$B$50,K152))</f>
        <v/>
      </c>
      <c r="AF152" s="29" t="str">
        <f>IF(COUNTA(L152:N152)&lt;3,"",IF(AND(N152&lt;&gt;"Non / je ne sais pas",COUNTA(O152:Q152)&lt;3),"",SUMIFS('Barème scores'!$C$2:$C$50,'Barème scores'!$A$2:$A$50,"Q9",'Barème scores'!$B$2:$B$50,L152)+SUMIFS('Barème scores'!$C$2:$C$50,'Barème scores'!$A$2:$A$50,"Q10",'Barème scores'!$B$2:$B$50,M152)+SUMIFS('Barème scores'!$C$2:$C$50,'Barème scores'!$A$2:$A$50,"Q11",'Barème scores'!$B$2:$B$50,N152)+IF(N152="Non / je ne sais pas",3,IF(COUNTIF(O152:Q152,"Oui")&gt;=2,1,IF(COUNTIF(O152:Q152,"Oui")=1,2,3)))))</f>
        <v/>
      </c>
      <c r="AG152" s="29" t="str">
        <f>IF(R152="","",SUMIFS('Barème scores'!$C$2:$C$50,'Barème scores'!$A$2:$A$50,"Q13",'Barème scores'!$B$2:$B$50,R152))</f>
        <v/>
      </c>
      <c r="AH152" t="str">
        <f t="shared" si="4"/>
        <v/>
      </c>
    </row>
    <row r="153" spans="1:34" s="8" customFormat="1" ht="29.2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28" t="str">
        <f>IF(COUNTA(D153:E153)&lt;2,"",SUMIFS('Barème scores'!$C$2:$C$50,'Barème scores'!$A$2:$A$50,"Q1",'Barème scores'!$B$2:$B$50,D153)+SUMIFS('Barème scores'!$C$2:$C$50,'Barème scores'!$A$2:$A$50,"Q2",'Barème scores'!$B$2:$B$50,E153))</f>
        <v/>
      </c>
      <c r="AC153" s="28" t="str">
        <f>IF(COUNTA(F153:G153)&lt;2,"",SUMIFS('Barème scores'!$C$2:$C$50,'Barème scores'!$A$2:$A$50,"Q3",'Barème scores'!$B$2:$B$50,F153)+SUMIFS('Barème scores'!$C$2:$C$50,'Barème scores'!$A$2:$A$50,"Q4",'Barème scores'!$B$2:$B$50,G153))</f>
        <v/>
      </c>
      <c r="AD153" s="28" t="str">
        <f>IF(COUNTA(H153:I153)&lt;2,"",SUMIFS('Barème scores'!$C$2:$C$50,'Barème scores'!$A$2:$A$50,"Q5",'Barème scores'!$B$2:$B$50,H153)+SUMIFS('Barème scores'!$C$2:$C$50,'Barème scores'!$A$2:$A$50,"Q6",'Barème scores'!$B$2:$B$50,I153))</f>
        <v/>
      </c>
      <c r="AE153" s="28" t="str">
        <f>IF(COUNTA(J153:K153)&lt;2,"",SUMIFS('Barème scores'!$C$2:$C$50,'Barème scores'!$A$2:$A$50,"Q7",'Barème scores'!$B$2:$B$50,J153)+SUMIFS('Barème scores'!$C$2:$C$50,'Barème scores'!$A$2:$A$50,"Q8",'Barème scores'!$B$2:$B$50,K153))</f>
        <v/>
      </c>
      <c r="AF153" s="29" t="str">
        <f>IF(COUNTA(L153:N153)&lt;3,"",IF(AND(N153&lt;&gt;"Non / je ne sais pas",COUNTA(O153:Q153)&lt;3),"",SUMIFS('Barème scores'!$C$2:$C$50,'Barème scores'!$A$2:$A$50,"Q9",'Barème scores'!$B$2:$B$50,L153)+SUMIFS('Barème scores'!$C$2:$C$50,'Barème scores'!$A$2:$A$50,"Q10",'Barème scores'!$B$2:$B$50,M153)+SUMIFS('Barème scores'!$C$2:$C$50,'Barème scores'!$A$2:$A$50,"Q11",'Barème scores'!$B$2:$B$50,N153)+IF(N153="Non / je ne sais pas",3,IF(COUNTIF(O153:Q153,"Oui")&gt;=2,1,IF(COUNTIF(O153:Q153,"Oui")=1,2,3)))))</f>
        <v/>
      </c>
      <c r="AG153" s="29" t="str">
        <f>IF(R153="","",SUMIFS('Barème scores'!$C$2:$C$50,'Barème scores'!$A$2:$A$50,"Q13",'Barème scores'!$B$2:$B$50,R153))</f>
        <v/>
      </c>
      <c r="AH153" t="str">
        <f t="shared" si="4"/>
        <v/>
      </c>
    </row>
    <row r="155" spans="1:34" x14ac:dyDescent="0.2">
      <c r="A155" s="123" t="s">
        <v>62</v>
      </c>
      <c r="B155" s="119"/>
      <c r="C155" s="119"/>
      <c r="D155" s="119"/>
      <c r="E155" s="119"/>
      <c r="F155" s="119"/>
      <c r="G155" s="119"/>
      <c r="H155" s="119"/>
    </row>
    <row r="156" spans="1:34" s="8" customFormat="1" ht="93.25" customHeight="1" x14ac:dyDescent="0.2">
      <c r="A156" s="118" t="s">
        <v>63</v>
      </c>
      <c r="B156" s="119"/>
      <c r="C156" s="119"/>
      <c r="D156" s="119"/>
      <c r="E156" s="119"/>
      <c r="F156" s="119"/>
      <c r="G156" s="119"/>
      <c r="H156" s="11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x14ac:dyDescent="0.2">
      <c r="A157" s="119"/>
      <c r="B157" s="120"/>
      <c r="C157" s="120"/>
      <c r="D157" s="120"/>
      <c r="E157" s="120"/>
      <c r="F157" s="120"/>
      <c r="G157" s="120"/>
      <c r="H157" s="119"/>
    </row>
    <row r="158" spans="1:34" x14ac:dyDescent="0.2">
      <c r="A158" s="119"/>
      <c r="B158" s="119"/>
      <c r="C158" s="119"/>
      <c r="D158" s="119"/>
      <c r="E158" s="119"/>
      <c r="F158" s="119"/>
      <c r="G158" s="119"/>
      <c r="H158" s="119"/>
    </row>
  </sheetData>
  <mergeCells count="8">
    <mergeCell ref="A156:H158"/>
    <mergeCell ref="A1:AE1"/>
    <mergeCell ref="A2:A3"/>
    <mergeCell ref="B2:B3"/>
    <mergeCell ref="A155:H155"/>
    <mergeCell ref="C2:C3"/>
    <mergeCell ref="O2:Q2"/>
    <mergeCell ref="S2:AA2"/>
  </mergeCells>
  <conditionalFormatting sqref="AB4:AE153">
    <cfRule type="expression" dxfId="8" priority="1">
      <formula>AND(AB4&lt;&gt;"",AB4&gt;=2,AB4&lt;=3)</formula>
    </cfRule>
    <cfRule type="expression" dxfId="7" priority="2">
      <formula>AND(AB4&lt;&gt;"",AB4=4)</formula>
    </cfRule>
    <cfRule type="expression" dxfId="6" priority="3">
      <formula>AND(AB4&lt;&gt;"",AB4&gt;=5,AB4&lt;=6)</formula>
    </cfRule>
  </conditionalFormatting>
  <conditionalFormatting sqref="AF4:AF153">
    <cfRule type="expression" dxfId="5" priority="4">
      <formula>AND(AF4&lt;&gt;"",AF4&gt;=4,AF4&lt;=6)</formula>
    </cfRule>
    <cfRule type="expression" dxfId="4" priority="5">
      <formula>AND(AF4&lt;&gt;"",AF4&gt;=7,AF4&lt;=9)</formula>
    </cfRule>
    <cfRule type="expression" dxfId="3" priority="6">
      <formula>AND(AF4&lt;&gt;"",AF4&gt;=10,AF4&lt;=12)</formula>
    </cfRule>
  </conditionalFormatting>
  <conditionalFormatting sqref="AG4:AG153">
    <cfRule type="expression" dxfId="2" priority="7">
      <formula>AND(AG4&lt;&gt;"",AG4=1)</formula>
    </cfRule>
    <cfRule type="expression" dxfId="1" priority="8">
      <formula>AND(AG4&lt;&gt;"",AG4=2)</formula>
    </cfRule>
    <cfRule type="expression" dxfId="0" priority="9">
      <formula>AND(AG4&lt;&gt;"",AG4=3)</formula>
    </cfRule>
  </conditionalFormatting>
  <dataValidations count="9">
    <dataValidation type="list" sqref="D4:E153 I4:I153 M4:M153" xr:uid="{00000000-0002-0000-0100-000000000000}">
      <formula1>"Toujours,Parfois,Jamais"</formula1>
    </dataValidation>
    <dataValidation type="list" sqref="F4:F153" xr:uid="{00000000-0002-0000-0100-000002000000}">
      <formula1>"Toujours de l'eau,De l'eau et des boissons sucrées,Plutôt des boissons sucrées"</formula1>
    </dataValidation>
    <dataValidation type="list" sqref="G4:G153" xr:uid="{00000000-0002-0000-0100-000003000000}">
      <formula1>"Plus d’une grande bouteille,Une grande bouteille,Moins d’une grande bouteille"</formula1>
    </dataValidation>
    <dataValidation type="list" sqref="H4:H153" xr:uid="{00000000-0002-0000-0100-000004000000}">
      <formula1>"Avant 21h,Entre 21h et 22h30,Après 22h30"</formula1>
    </dataValidation>
    <dataValidation type="list" sqref="J4:K153" xr:uid="{00000000-0002-0000-0100-000006000000}">
      <formula1>"Toujours,Parfois,Rarement"</formula1>
    </dataValidation>
    <dataValidation type="list" sqref="L4:L153" xr:uid="{00000000-0002-0000-0100-000008000000}">
      <formula1>"Oui,Occasionnellement,Jamais"</formula1>
    </dataValidation>
    <dataValidation type="list" sqref="N4:N153" xr:uid="{00000000-0002-0000-0100-00000A000000}">
      <formula1>"Oui plusieurs,Oui un espace,Non / je ne sais pas"</formula1>
    </dataValidation>
    <dataValidation type="list" sqref="R4:R153" xr:uid="{00000000-0002-0000-0100-00000B000000}">
      <formula1>"Oui,Pas vraiment,Non / je ne sais pas"</formula1>
    </dataValidation>
    <dataValidation type="list" sqref="O4:Q153 S4:Z153" xr:uid="{00000000-0002-0000-0100-00000C000000}">
      <formula1>"Oui,Non"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workbookViewId="0"/>
  </sheetViews>
  <sheetFormatPr baseColWidth="10" defaultColWidth="8.83203125" defaultRowHeight="16" x14ac:dyDescent="0.2"/>
  <cols>
    <col min="1" max="1" width="12" style="8" customWidth="1"/>
    <col min="2" max="2" width="36" style="8" customWidth="1"/>
    <col min="3" max="3" width="10" style="8" customWidth="1"/>
    <col min="4" max="4" width="18" style="8" customWidth="1"/>
    <col min="6" max="6" width="48" style="8" customWidth="1"/>
  </cols>
  <sheetData>
    <row r="1" spans="1:6" ht="17" x14ac:dyDescent="0.2">
      <c r="A1" s="1" t="s">
        <v>64</v>
      </c>
      <c r="B1" s="2" t="s">
        <v>65</v>
      </c>
      <c r="C1" s="2" t="s">
        <v>66</v>
      </c>
      <c r="D1" s="3" t="s">
        <v>67</v>
      </c>
      <c r="E1" s="9"/>
      <c r="F1" s="16" t="s">
        <v>68</v>
      </c>
    </row>
    <row r="2" spans="1:6" ht="17" x14ac:dyDescent="0.2">
      <c r="A2" s="11" t="s">
        <v>29</v>
      </c>
      <c r="B2" s="9" t="s">
        <v>69</v>
      </c>
      <c r="C2" s="9">
        <v>1</v>
      </c>
      <c r="D2" s="12" t="s">
        <v>70</v>
      </c>
      <c r="E2" s="9"/>
      <c r="F2" s="9" t="s">
        <v>71</v>
      </c>
    </row>
    <row r="3" spans="1:6" ht="17" x14ac:dyDescent="0.2">
      <c r="A3" s="11" t="s">
        <v>29</v>
      </c>
      <c r="B3" s="9" t="s">
        <v>1</v>
      </c>
      <c r="C3" s="9">
        <v>2</v>
      </c>
      <c r="D3" s="12" t="s">
        <v>70</v>
      </c>
      <c r="E3" s="9"/>
      <c r="F3" s="9" t="s">
        <v>72</v>
      </c>
    </row>
    <row r="4" spans="1:6" ht="17" x14ac:dyDescent="0.2">
      <c r="A4" s="11" t="s">
        <v>29</v>
      </c>
      <c r="B4" s="9" t="s">
        <v>73</v>
      </c>
      <c r="C4" s="9">
        <v>3</v>
      </c>
      <c r="D4" s="12" t="s">
        <v>70</v>
      </c>
      <c r="E4" s="9"/>
      <c r="F4" s="9" t="s">
        <v>74</v>
      </c>
    </row>
    <row r="5" spans="1:6" ht="17" x14ac:dyDescent="0.2">
      <c r="A5" s="11" t="s">
        <v>30</v>
      </c>
      <c r="B5" s="9" t="s">
        <v>69</v>
      </c>
      <c r="C5" s="9">
        <v>1</v>
      </c>
      <c r="D5" s="12" t="s">
        <v>70</v>
      </c>
      <c r="E5" s="9"/>
      <c r="F5" s="9" t="s">
        <v>75</v>
      </c>
    </row>
    <row r="6" spans="1:6" ht="17" x14ac:dyDescent="0.2">
      <c r="A6" s="11" t="s">
        <v>30</v>
      </c>
      <c r="B6" s="9" t="s">
        <v>1</v>
      </c>
      <c r="C6" s="9">
        <v>2</v>
      </c>
      <c r="D6" s="12" t="s">
        <v>70</v>
      </c>
      <c r="E6" s="9"/>
      <c r="F6" s="9" t="s">
        <v>76</v>
      </c>
    </row>
    <row r="7" spans="1:6" ht="17" x14ac:dyDescent="0.2">
      <c r="A7" s="11" t="s">
        <v>30</v>
      </c>
      <c r="B7" s="9" t="s">
        <v>73</v>
      </c>
      <c r="C7" s="9">
        <v>3</v>
      </c>
      <c r="D7" s="12" t="s">
        <v>70</v>
      </c>
      <c r="E7" s="9"/>
      <c r="F7" s="9" t="s">
        <v>77</v>
      </c>
    </row>
    <row r="8" spans="1:6" ht="34" x14ac:dyDescent="0.2">
      <c r="A8" s="11" t="s">
        <v>31</v>
      </c>
      <c r="B8" s="9" t="s">
        <v>4</v>
      </c>
      <c r="C8" s="9">
        <v>1</v>
      </c>
      <c r="D8" s="12" t="s">
        <v>78</v>
      </c>
      <c r="E8" s="9"/>
      <c r="F8" s="9" t="s">
        <v>79</v>
      </c>
    </row>
    <row r="9" spans="1:6" ht="17" x14ac:dyDescent="0.2">
      <c r="A9" s="11" t="s">
        <v>31</v>
      </c>
      <c r="B9" s="9" t="s">
        <v>5</v>
      </c>
      <c r="C9" s="9">
        <v>2</v>
      </c>
      <c r="D9" s="12" t="s">
        <v>78</v>
      </c>
      <c r="E9" s="9"/>
      <c r="F9" s="9"/>
    </row>
    <row r="10" spans="1:6" ht="17" x14ac:dyDescent="0.2">
      <c r="A10" s="11" t="s">
        <v>31</v>
      </c>
      <c r="B10" s="9" t="s">
        <v>80</v>
      </c>
      <c r="C10" s="9">
        <v>3</v>
      </c>
      <c r="D10" s="12" t="s">
        <v>78</v>
      </c>
      <c r="E10" s="9"/>
      <c r="F10" s="9"/>
    </row>
    <row r="11" spans="1:6" ht="17" x14ac:dyDescent="0.2">
      <c r="A11" s="11" t="s">
        <v>32</v>
      </c>
      <c r="B11" s="9" t="s">
        <v>81</v>
      </c>
      <c r="C11" s="9">
        <v>1</v>
      </c>
      <c r="D11" s="12" t="s">
        <v>78</v>
      </c>
      <c r="E11" s="9"/>
      <c r="F11" s="9"/>
    </row>
    <row r="12" spans="1:6" ht="17" x14ac:dyDescent="0.2">
      <c r="A12" s="11" t="s">
        <v>32</v>
      </c>
      <c r="B12" s="9" t="s">
        <v>82</v>
      </c>
      <c r="C12" s="9">
        <v>2</v>
      </c>
      <c r="D12" s="12" t="s">
        <v>78</v>
      </c>
      <c r="E12" s="9"/>
      <c r="F12" s="9"/>
    </row>
    <row r="13" spans="1:6" ht="17" x14ac:dyDescent="0.2">
      <c r="A13" s="11" t="s">
        <v>32</v>
      </c>
      <c r="B13" s="9" t="s">
        <v>83</v>
      </c>
      <c r="C13" s="9">
        <v>3</v>
      </c>
      <c r="D13" s="12" t="s">
        <v>78</v>
      </c>
      <c r="E13" s="9"/>
      <c r="F13" s="9"/>
    </row>
    <row r="14" spans="1:6" ht="17" x14ac:dyDescent="0.2">
      <c r="A14" s="11" t="s">
        <v>33</v>
      </c>
      <c r="B14" s="9" t="s">
        <v>7</v>
      </c>
      <c r="C14" s="9">
        <v>1</v>
      </c>
      <c r="D14" s="12" t="s">
        <v>84</v>
      </c>
      <c r="E14" s="9"/>
      <c r="F14" s="9"/>
    </row>
    <row r="15" spans="1:6" ht="17" x14ac:dyDescent="0.2">
      <c r="A15" s="11" t="s">
        <v>33</v>
      </c>
      <c r="B15" s="9" t="s">
        <v>85</v>
      </c>
      <c r="C15" s="9">
        <v>2</v>
      </c>
      <c r="D15" s="12" t="s">
        <v>84</v>
      </c>
      <c r="E15" s="9"/>
      <c r="F15" s="9"/>
    </row>
    <row r="16" spans="1:6" ht="17" x14ac:dyDescent="0.2">
      <c r="A16" s="11" t="s">
        <v>33</v>
      </c>
      <c r="B16" s="9" t="s">
        <v>86</v>
      </c>
      <c r="C16" s="9">
        <v>3</v>
      </c>
      <c r="D16" s="12" t="s">
        <v>84</v>
      </c>
      <c r="E16" s="9"/>
      <c r="F16" s="9"/>
    </row>
    <row r="17" spans="1:6" ht="17" x14ac:dyDescent="0.2">
      <c r="A17" s="11" t="s">
        <v>34</v>
      </c>
      <c r="B17" s="9" t="s">
        <v>69</v>
      </c>
      <c r="C17" s="9">
        <v>1</v>
      </c>
      <c r="D17" s="12" t="s">
        <v>84</v>
      </c>
      <c r="E17" s="9"/>
      <c r="F17" s="9"/>
    </row>
    <row r="18" spans="1:6" ht="17" x14ac:dyDescent="0.2">
      <c r="A18" s="11" t="s">
        <v>34</v>
      </c>
      <c r="B18" s="9" t="s">
        <v>1</v>
      </c>
      <c r="C18" s="9">
        <v>2</v>
      </c>
      <c r="D18" s="12" t="s">
        <v>84</v>
      </c>
      <c r="E18" s="9"/>
      <c r="F18" s="9"/>
    </row>
    <row r="19" spans="1:6" ht="17" x14ac:dyDescent="0.2">
      <c r="A19" s="11" t="s">
        <v>34</v>
      </c>
      <c r="B19" s="9" t="s">
        <v>73</v>
      </c>
      <c r="C19" s="9">
        <v>3</v>
      </c>
      <c r="D19" s="12" t="s">
        <v>84</v>
      </c>
      <c r="E19" s="9"/>
      <c r="F19" s="9"/>
    </row>
    <row r="20" spans="1:6" ht="17" x14ac:dyDescent="0.2">
      <c r="A20" s="11" t="s">
        <v>35</v>
      </c>
      <c r="B20" s="9" t="s">
        <v>69</v>
      </c>
      <c r="C20" s="9">
        <v>1</v>
      </c>
      <c r="D20" s="12" t="s">
        <v>87</v>
      </c>
      <c r="E20" s="9"/>
      <c r="F20" s="9"/>
    </row>
    <row r="21" spans="1:6" ht="17" x14ac:dyDescent="0.2">
      <c r="A21" s="11" t="s">
        <v>35</v>
      </c>
      <c r="B21" s="9" t="s">
        <v>1</v>
      </c>
      <c r="C21" s="9">
        <v>2</v>
      </c>
      <c r="D21" s="12" t="s">
        <v>87</v>
      </c>
      <c r="E21" s="9"/>
      <c r="F21" s="9"/>
    </row>
    <row r="22" spans="1:6" ht="17" x14ac:dyDescent="0.2">
      <c r="A22" s="11" t="s">
        <v>35</v>
      </c>
      <c r="B22" s="9" t="s">
        <v>9</v>
      </c>
      <c r="C22" s="9">
        <v>3</v>
      </c>
      <c r="D22" s="12" t="s">
        <v>87</v>
      </c>
      <c r="E22" s="9"/>
      <c r="F22" s="9"/>
    </row>
    <row r="23" spans="1:6" ht="17" x14ac:dyDescent="0.2">
      <c r="A23" s="11" t="s">
        <v>36</v>
      </c>
      <c r="B23" s="9" t="s">
        <v>69</v>
      </c>
      <c r="C23" s="9">
        <v>1</v>
      </c>
      <c r="D23" s="12" t="s">
        <v>87</v>
      </c>
      <c r="E23" s="9"/>
      <c r="F23" s="9"/>
    </row>
    <row r="24" spans="1:6" ht="17" x14ac:dyDescent="0.2">
      <c r="A24" s="11" t="s">
        <v>36</v>
      </c>
      <c r="B24" s="9" t="s">
        <v>1</v>
      </c>
      <c r="C24" s="9">
        <v>2</v>
      </c>
      <c r="D24" s="12" t="s">
        <v>87</v>
      </c>
      <c r="E24" s="9"/>
      <c r="F24" s="9"/>
    </row>
    <row r="25" spans="1:6" ht="17" x14ac:dyDescent="0.2">
      <c r="A25" s="13" t="s">
        <v>36</v>
      </c>
      <c r="B25" s="14" t="s">
        <v>9</v>
      </c>
      <c r="C25" s="14">
        <v>3</v>
      </c>
      <c r="D25" s="15" t="s">
        <v>87</v>
      </c>
      <c r="E25" s="9"/>
      <c r="F25" s="9"/>
    </row>
    <row r="26" spans="1:6" ht="34" x14ac:dyDescent="0.2">
      <c r="A26" s="9" t="s">
        <v>37</v>
      </c>
      <c r="B26" s="9" t="s">
        <v>88</v>
      </c>
      <c r="C26" s="9">
        <v>1</v>
      </c>
      <c r="D26" s="17" t="s">
        <v>89</v>
      </c>
      <c r="E26" s="9"/>
      <c r="F26" s="9" t="s">
        <v>90</v>
      </c>
    </row>
    <row r="27" spans="1:6" ht="17" x14ac:dyDescent="0.2">
      <c r="A27" s="9" t="s">
        <v>37</v>
      </c>
      <c r="B27" s="9" t="s">
        <v>91</v>
      </c>
      <c r="C27" s="9">
        <v>2</v>
      </c>
      <c r="D27" s="17" t="s">
        <v>89</v>
      </c>
      <c r="E27" s="9"/>
      <c r="F27" s="9"/>
    </row>
    <row r="28" spans="1:6" ht="17" x14ac:dyDescent="0.2">
      <c r="A28" s="9" t="s">
        <v>37</v>
      </c>
      <c r="B28" s="9" t="s">
        <v>73</v>
      </c>
      <c r="C28" s="9">
        <v>3</v>
      </c>
      <c r="D28" s="17" t="s">
        <v>89</v>
      </c>
      <c r="E28" s="9"/>
      <c r="F28" s="9"/>
    </row>
    <row r="29" spans="1:6" ht="17" x14ac:dyDescent="0.2">
      <c r="A29" s="9" t="s">
        <v>38</v>
      </c>
      <c r="B29" s="9" t="s">
        <v>69</v>
      </c>
      <c r="C29" s="9">
        <v>1</v>
      </c>
      <c r="D29" s="17" t="s">
        <v>89</v>
      </c>
      <c r="E29" s="9"/>
      <c r="F29" s="9"/>
    </row>
    <row r="30" spans="1:6" ht="17" x14ac:dyDescent="0.2">
      <c r="A30" s="9" t="s">
        <v>38</v>
      </c>
      <c r="B30" s="9" t="s">
        <v>1</v>
      </c>
      <c r="C30" s="9">
        <v>2</v>
      </c>
      <c r="D30" s="17" t="s">
        <v>89</v>
      </c>
      <c r="E30" s="9"/>
      <c r="F30" s="9"/>
    </row>
    <row r="31" spans="1:6" ht="17" x14ac:dyDescent="0.2">
      <c r="A31" s="9" t="s">
        <v>38</v>
      </c>
      <c r="B31" s="9" t="s">
        <v>73</v>
      </c>
      <c r="C31" s="9">
        <v>3</v>
      </c>
      <c r="D31" s="17" t="s">
        <v>89</v>
      </c>
      <c r="E31" s="9"/>
      <c r="F31" s="9"/>
    </row>
    <row r="32" spans="1:6" ht="17" x14ac:dyDescent="0.2">
      <c r="A32" s="9" t="s">
        <v>39</v>
      </c>
      <c r="B32" s="9" t="s">
        <v>14</v>
      </c>
      <c r="C32" s="9">
        <v>1</v>
      </c>
      <c r="D32" s="17" t="s">
        <v>89</v>
      </c>
      <c r="E32" s="9"/>
      <c r="F32" s="9"/>
    </row>
    <row r="33" spans="1:6" ht="17" x14ac:dyDescent="0.2">
      <c r="A33" s="9" t="s">
        <v>39</v>
      </c>
      <c r="B33" s="9" t="s">
        <v>92</v>
      </c>
      <c r="C33" s="9">
        <v>2</v>
      </c>
      <c r="D33" s="17" t="s">
        <v>89</v>
      </c>
      <c r="E33" s="9"/>
      <c r="F33" s="9"/>
    </row>
    <row r="34" spans="1:6" ht="17" x14ac:dyDescent="0.2">
      <c r="A34" s="9" t="s">
        <v>39</v>
      </c>
      <c r="B34" s="9" t="s">
        <v>93</v>
      </c>
      <c r="C34" s="9">
        <v>3</v>
      </c>
      <c r="D34" s="17" t="s">
        <v>89</v>
      </c>
      <c r="E34" s="9"/>
      <c r="F34" s="9"/>
    </row>
    <row r="35" spans="1:6" ht="17" x14ac:dyDescent="0.2">
      <c r="A35" s="9" t="s">
        <v>94</v>
      </c>
      <c r="B35" s="9" t="s">
        <v>95</v>
      </c>
      <c r="C35" s="9">
        <v>1</v>
      </c>
      <c r="D35" s="17" t="s">
        <v>89</v>
      </c>
      <c r="E35" s="9"/>
      <c r="F35" s="9" t="s">
        <v>96</v>
      </c>
    </row>
    <row r="36" spans="1:6" ht="17" x14ac:dyDescent="0.2">
      <c r="A36" s="9" t="s">
        <v>94</v>
      </c>
      <c r="B36" s="9" t="s">
        <v>97</v>
      </c>
      <c r="C36" s="9">
        <v>2</v>
      </c>
      <c r="D36" s="17" t="s">
        <v>89</v>
      </c>
      <c r="E36" s="9"/>
      <c r="F36" s="9"/>
    </row>
    <row r="37" spans="1:6" ht="17" x14ac:dyDescent="0.2">
      <c r="A37" s="9" t="s">
        <v>94</v>
      </c>
      <c r="B37" s="9" t="s">
        <v>98</v>
      </c>
      <c r="C37" s="9">
        <v>3</v>
      </c>
      <c r="D37" s="17" t="s">
        <v>89</v>
      </c>
      <c r="E37" s="9"/>
      <c r="F37" s="9"/>
    </row>
    <row r="38" spans="1:6" ht="34" x14ac:dyDescent="0.2">
      <c r="A38" s="9" t="s">
        <v>41</v>
      </c>
      <c r="B38" s="9" t="s">
        <v>88</v>
      </c>
      <c r="C38" s="9">
        <v>1</v>
      </c>
      <c r="D38" s="4" t="s">
        <v>99</v>
      </c>
      <c r="E38" s="9"/>
      <c r="F38" s="9" t="s">
        <v>100</v>
      </c>
    </row>
    <row r="39" spans="1:6" ht="17" x14ac:dyDescent="0.2">
      <c r="A39" s="9" t="s">
        <v>41</v>
      </c>
      <c r="B39" s="9" t="s">
        <v>101</v>
      </c>
      <c r="C39" s="9">
        <v>2</v>
      </c>
      <c r="D39" s="4" t="s">
        <v>99</v>
      </c>
      <c r="E39" s="9"/>
      <c r="F39" s="9"/>
    </row>
    <row r="40" spans="1:6" ht="17" x14ac:dyDescent="0.2">
      <c r="A40" s="9" t="s">
        <v>41</v>
      </c>
      <c r="B40" s="9" t="s">
        <v>93</v>
      </c>
      <c r="C40" s="9">
        <v>3</v>
      </c>
      <c r="D40" s="4" t="s">
        <v>99</v>
      </c>
      <c r="E40" s="9"/>
      <c r="F40" s="9"/>
    </row>
    <row r="41" spans="1:6" ht="34" x14ac:dyDescent="0.2">
      <c r="A41" s="9"/>
      <c r="B41" s="9"/>
      <c r="C41" s="9"/>
      <c r="D41" s="9"/>
      <c r="E41" s="9"/>
      <c r="F41" s="9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52"/>
  <sheetViews>
    <sheetView zoomScale="139" workbookViewId="0">
      <selection activeCell="C2" sqref="C2"/>
    </sheetView>
  </sheetViews>
  <sheetFormatPr baseColWidth="10" defaultColWidth="8.83203125" defaultRowHeight="16" x14ac:dyDescent="0.2"/>
  <cols>
    <col min="2" max="2" width="18" style="8" customWidth="1"/>
    <col min="3" max="3" width="12" style="8" customWidth="1"/>
    <col min="4" max="4" width="14" style="8" customWidth="1"/>
    <col min="5" max="5" width="20" style="8" customWidth="1"/>
    <col min="7" max="10" width="12" style="8" customWidth="1"/>
    <col min="16" max="18" width="3" customWidth="1"/>
    <col min="19" max="20" width="2" customWidth="1"/>
    <col min="21" max="22" width="3" customWidth="1"/>
  </cols>
  <sheetData>
    <row r="1" spans="2:20" ht="17" thickBot="1" x14ac:dyDescent="0.25">
      <c r="E1" s="37"/>
      <c r="F1" s="76"/>
      <c r="G1" s="76"/>
      <c r="H1" s="76"/>
      <c r="I1" s="76"/>
    </row>
    <row r="2" spans="2:20" ht="17" thickBot="1" x14ac:dyDescent="0.25">
      <c r="B2" s="81" t="s">
        <v>103</v>
      </c>
      <c r="C2" s="82" t="s">
        <v>139</v>
      </c>
      <c r="D2" s="83"/>
      <c r="E2" s="84"/>
      <c r="F2" s="80"/>
      <c r="G2" s="76"/>
      <c r="H2" s="77" t="s">
        <v>104</v>
      </c>
      <c r="I2" s="77"/>
    </row>
    <row r="3" spans="2:20" ht="17" thickBot="1" x14ac:dyDescent="0.25">
      <c r="E3" s="37"/>
      <c r="F3" s="76"/>
      <c r="G3" s="76"/>
      <c r="H3" s="77" t="str">
        <f>IF('Saisie élèves'!AH4="","",'Saisie élèves'!AH4)</f>
        <v>Brette peb - 503</v>
      </c>
      <c r="I3" s="77"/>
      <c r="S3" s="26" t="s">
        <v>70</v>
      </c>
      <c r="T3" s="26">
        <f t="shared" ref="T3:T8" si="0">IF(D8="",NA(),D8)</f>
        <v>50</v>
      </c>
    </row>
    <row r="4" spans="2:20" x14ac:dyDescent="0.2">
      <c r="B4" s="71" t="s">
        <v>105</v>
      </c>
      <c r="C4" s="72" t="str">
        <f>IF($C$2="","",$C$2)</f>
        <v>Marie-Louise Bernard - 708</v>
      </c>
      <c r="D4" s="72"/>
      <c r="E4" s="73"/>
      <c r="F4" s="80"/>
      <c r="G4" s="76"/>
      <c r="H4" s="77" t="str">
        <f>IF('Saisie élèves'!AH5="","",'Saisie élèves'!AH5)</f>
        <v>Vergnet Christophe - 603</v>
      </c>
      <c r="I4" s="77"/>
      <c r="S4" s="26" t="s">
        <v>78</v>
      </c>
      <c r="T4" s="26">
        <f t="shared" si="0"/>
        <v>50</v>
      </c>
    </row>
    <row r="5" spans="2:20" ht="17" thickBot="1" x14ac:dyDescent="0.25">
      <c r="B5" s="74" t="s">
        <v>28</v>
      </c>
      <c r="C5" s="75">
        <f>IFERROR(INDEX('Saisie élèves'!$C$4:$C$153,MATCH($C$2,'Saisie élèves'!$AH$4:$AH$153,0)),"")</f>
        <v>708</v>
      </c>
      <c r="D5" s="75"/>
      <c r="E5" s="67"/>
      <c r="F5" s="80"/>
      <c r="G5" s="78"/>
      <c r="H5" s="79" t="str">
        <f>IF('Saisie élèves'!AH6="","",'Saisie élèves'!AH6)</f>
        <v>Lopez  Cédric - 508</v>
      </c>
      <c r="I5" s="79"/>
      <c r="J5" s="37"/>
      <c r="K5" s="37"/>
      <c r="L5" s="37"/>
      <c r="M5" s="37"/>
      <c r="N5" s="37"/>
      <c r="S5" s="26" t="s">
        <v>84</v>
      </c>
      <c r="T5" s="26">
        <f t="shared" si="0"/>
        <v>100</v>
      </c>
    </row>
    <row r="6" spans="2:20" ht="17" thickBot="1" x14ac:dyDescent="0.25">
      <c r="F6" s="37"/>
      <c r="G6" s="126" t="s">
        <v>106</v>
      </c>
      <c r="H6" s="127" t="str">
        <f>IF('Saisie élèves'!AH7="","",'Saisie élèves'!AH7)</f>
        <v>Sandanom Erick - 509</v>
      </c>
      <c r="I6" s="127"/>
      <c r="J6" s="127"/>
      <c r="K6" s="127"/>
      <c r="L6" s="127"/>
      <c r="M6" s="127"/>
      <c r="N6" s="128"/>
      <c r="S6" s="26" t="s">
        <v>87</v>
      </c>
      <c r="T6" s="26">
        <f t="shared" si="0"/>
        <v>50</v>
      </c>
    </row>
    <row r="7" spans="2:20" x14ac:dyDescent="0.2">
      <c r="B7" s="68" t="s">
        <v>67</v>
      </c>
      <c r="C7" s="69" t="s">
        <v>107</v>
      </c>
      <c r="D7" s="69" t="s">
        <v>108</v>
      </c>
      <c r="E7" s="70" t="s">
        <v>109</v>
      </c>
      <c r="G7" s="38"/>
      <c r="H7" s="51" t="str">
        <f>IF('Saisie élèves'!AH8="","",'Saisie élèves'!AH8)</f>
        <v>Teyssedre Loan - 503</v>
      </c>
      <c r="I7" s="51"/>
      <c r="J7" s="38"/>
      <c r="K7" s="52"/>
      <c r="L7" s="52"/>
      <c r="M7" s="38"/>
      <c r="N7" s="38"/>
      <c r="S7" s="26" t="s">
        <v>89</v>
      </c>
      <c r="T7" s="26">
        <f t="shared" si="0"/>
        <v>75</v>
      </c>
    </row>
    <row r="8" spans="2:20" x14ac:dyDescent="0.2">
      <c r="B8" s="56" t="s">
        <v>70</v>
      </c>
      <c r="C8" s="57">
        <f>IF($C$2="","",IFERROR(INDEX('Saisie élèves'!$AB$4:$AB$153,MATCH($C$2,'Saisie élèves'!$AH$4:$AH$153,0)),""))</f>
        <v>4</v>
      </c>
      <c r="D8" s="58">
        <f>IF(C8="","",MAX(0,MIN(100,ROUND((6-C8)/4*100,0))))</f>
        <v>50</v>
      </c>
      <c r="E8" s="59" t="str">
        <f t="shared" ref="E8:E13" si="1">IF(D8="","",IF(D8&gt;=75,"Réponses favorables",IF(D8&gt;=50,"À surveiller","Point de vigilance")))</f>
        <v>À surveiller</v>
      </c>
      <c r="G8" s="38"/>
      <c r="H8" s="51" t="str">
        <f>IF('Saisie élèves'!AH9="","",'Saisie élèves'!AH9)</f>
        <v>Marie-Louise Bernard - 708</v>
      </c>
      <c r="I8" s="51"/>
      <c r="J8" s="38"/>
      <c r="K8" s="52"/>
      <c r="L8" s="38"/>
      <c r="M8" s="38"/>
      <c r="N8" s="38"/>
      <c r="S8" s="26" t="s">
        <v>99</v>
      </c>
      <c r="T8" s="26">
        <f t="shared" si="0"/>
        <v>50</v>
      </c>
    </row>
    <row r="9" spans="2:20" x14ac:dyDescent="0.2">
      <c r="B9" s="60" t="s">
        <v>78</v>
      </c>
      <c r="C9" s="57">
        <f>IF($C$2="","",IFERROR(INDEX('Saisie élèves'!$AC$4:$AC$153,MATCH($C$2,'Saisie élèves'!$AH$4:$AH$153,0)),""))</f>
        <v>4</v>
      </c>
      <c r="D9" s="58">
        <f>IF(C9="","",MAX(0,MIN(100,ROUND((6-C9)/4*100,0))))</f>
        <v>50</v>
      </c>
      <c r="E9" s="59" t="str">
        <f t="shared" si="1"/>
        <v>À surveiller</v>
      </c>
      <c r="G9" s="38"/>
      <c r="H9" s="51" t="str">
        <f>IF('Saisie élèves'!AH10="","",'Saisie élèves'!AH10)</f>
        <v/>
      </c>
      <c r="I9" s="51"/>
      <c r="J9" s="38"/>
      <c r="K9" s="52"/>
      <c r="L9" s="38"/>
      <c r="M9" s="38"/>
      <c r="N9" s="38"/>
    </row>
    <row r="10" spans="2:20" x14ac:dyDescent="0.2">
      <c r="B10" s="61" t="s">
        <v>84</v>
      </c>
      <c r="C10" s="57">
        <f>IF($C$2="","",IFERROR(INDEX('Saisie élèves'!$AD$4:$AD$153,MATCH($C$2,'Saisie élèves'!$AH$4:$AH$153,0)),""))</f>
        <v>2</v>
      </c>
      <c r="D10" s="58">
        <f>IF(C10="","",MAX(0,MIN(100,ROUND((6-C10)/4*100,0))))</f>
        <v>100</v>
      </c>
      <c r="E10" s="59" t="str">
        <f t="shared" si="1"/>
        <v>Réponses favorables</v>
      </c>
      <c r="G10" s="38"/>
      <c r="H10" s="51" t="str">
        <f>IF('Saisie élèves'!AH11="","",'Saisie élèves'!AH11)</f>
        <v/>
      </c>
      <c r="I10" s="51"/>
      <c r="J10" s="38"/>
      <c r="K10" s="52"/>
      <c r="L10" s="38"/>
      <c r="M10" s="38"/>
      <c r="N10" s="38"/>
    </row>
    <row r="11" spans="2:20" x14ac:dyDescent="0.2">
      <c r="B11" s="62" t="s">
        <v>87</v>
      </c>
      <c r="C11" s="57">
        <f>IF($C$2="","",IFERROR(INDEX('Saisie élèves'!$AE$4:$AE$153,MATCH($C$2,'Saisie élèves'!$AH$4:$AH$153,0)),""))</f>
        <v>4</v>
      </c>
      <c r="D11" s="58">
        <f>IF(C11="","",MAX(0,MIN(100,ROUND((6-C11)/4*100,0))))</f>
        <v>50</v>
      </c>
      <c r="E11" s="59" t="str">
        <f t="shared" si="1"/>
        <v>À surveiller</v>
      </c>
      <c r="G11" s="38"/>
      <c r="H11" s="51" t="str">
        <f>IF('Saisie élèves'!AH12="","",'Saisie élèves'!AH12)</f>
        <v/>
      </c>
      <c r="I11" s="51"/>
      <c r="J11" s="38"/>
      <c r="K11" s="52"/>
      <c r="L11" s="38"/>
      <c r="M11" s="38"/>
      <c r="N11" s="38"/>
    </row>
    <row r="12" spans="2:20" x14ac:dyDescent="0.2">
      <c r="B12" s="63" t="s">
        <v>89</v>
      </c>
      <c r="C12" s="57">
        <f>IF($C$2="","",IFERROR(INDEX('Saisie élèves'!$AF$4:$AF$153,MATCH($C$2,'Saisie élèves'!$AH$4:$AH$153,0)),""))</f>
        <v>6</v>
      </c>
      <c r="D12" s="58">
        <f>IF(C12="","",MAX(0,MIN(100,ROUND((12-C12)/8*100,0))))</f>
        <v>75</v>
      </c>
      <c r="E12" s="59" t="str">
        <f t="shared" si="1"/>
        <v>Réponses favorables</v>
      </c>
      <c r="G12" s="38"/>
      <c r="H12" s="51" t="str">
        <f>IF('Saisie élèves'!AH13="","",'Saisie élèves'!AH13)</f>
        <v/>
      </c>
      <c r="I12" s="51"/>
      <c r="J12" s="38"/>
      <c r="K12" s="52"/>
      <c r="L12" s="38"/>
      <c r="M12" s="38"/>
      <c r="N12" s="38"/>
    </row>
    <row r="13" spans="2:20" ht="17" thickBot="1" x14ac:dyDescent="0.25">
      <c r="B13" s="64" t="s">
        <v>99</v>
      </c>
      <c r="C13" s="65">
        <f>IF($C$2="","",IFERROR(INDEX('Saisie élèves'!$AG$4:$AG$153,MATCH($C$2,'Saisie élèves'!$AH$4:$AH$153,0)),""))</f>
        <v>2</v>
      </c>
      <c r="D13" s="66">
        <f>IF(C13="","",MAX(0,MIN(100,ROUND((3-C13)/2*100,0))))</f>
        <v>50</v>
      </c>
      <c r="E13" s="67" t="str">
        <f t="shared" si="1"/>
        <v>À surveiller</v>
      </c>
      <c r="G13" s="38"/>
      <c r="H13" s="51" t="str">
        <f>IF('Saisie élèves'!AH14="","",'Saisie élèves'!AH14)</f>
        <v/>
      </c>
      <c r="I13" s="51"/>
      <c r="J13" s="38"/>
      <c r="K13" s="52"/>
      <c r="L13" s="38"/>
      <c r="M13" s="38"/>
      <c r="N13" s="38"/>
    </row>
    <row r="14" spans="2:20" ht="17" thickBot="1" x14ac:dyDescent="0.25">
      <c r="G14" s="38"/>
      <c r="H14" s="51" t="str">
        <f>IF('Saisie élèves'!AH15="","",'Saisie élèves'!AH15)</f>
        <v/>
      </c>
      <c r="I14" s="51"/>
      <c r="J14" s="38"/>
      <c r="K14" s="38"/>
      <c r="L14" s="38"/>
      <c r="M14" s="38"/>
      <c r="N14" s="38"/>
    </row>
    <row r="15" spans="2:20" ht="17" thickBot="1" x14ac:dyDescent="0.25">
      <c r="B15" s="129" t="s">
        <v>110</v>
      </c>
      <c r="C15" s="130"/>
      <c r="D15" s="130"/>
      <c r="E15" s="131"/>
      <c r="G15" s="38"/>
      <c r="H15" s="51" t="str">
        <f>IF('Saisie élèves'!AH16="","",'Saisie élèves'!AH16)</f>
        <v>Marie-Louise Bernard - 708</v>
      </c>
      <c r="I15" s="51"/>
      <c r="J15" s="38"/>
      <c r="K15" s="38"/>
      <c r="L15" s="38"/>
      <c r="M15" s="38"/>
      <c r="N15" s="38"/>
    </row>
    <row r="16" spans="2:20" ht="32" customHeight="1" x14ac:dyDescent="0.2">
      <c r="B16" s="132" t="str">
        <f>IF($C$2="","",IF(INDEX('Saisie élèves'!$S$4:$S$153,MATCH($C$2,'Saisie élèves'!$AH$4:$AH$153,0))="Oui","✓ Avoir des possibilités plus près de chez moi",""))</f>
        <v/>
      </c>
      <c r="C16" s="133"/>
      <c r="D16" s="137" t="str">
        <f>IF($C$2="","",IF(INDEX('Saisie élèves'!$W$4:$W$153,MATCH($C$2,'Saisie élèves'!$AH$4:$AH$153,0))="Oui","✓ Être accompagné(e) par ma famille",""))</f>
        <v/>
      </c>
      <c r="E16" s="138"/>
      <c r="G16" s="38"/>
      <c r="H16" s="51" t="str">
        <f>IF('Saisie élèves'!AH17="","",'Saisie élèves'!AH17)</f>
        <v/>
      </c>
      <c r="I16" s="51"/>
      <c r="J16" s="38"/>
      <c r="K16" s="38"/>
      <c r="L16" s="38"/>
      <c r="M16" s="38"/>
      <c r="N16" s="38"/>
    </row>
    <row r="17" spans="1:14" ht="32" customHeight="1" x14ac:dyDescent="0.2">
      <c r="B17" s="132" t="str">
        <f>IF($C$2="","",IF(INDEX('Saisie élèves'!$T$4:$T$153,MATCH($C$2,'Saisie élèves'!$AH$4:$AH$153,0))="Oui","✓ Pouvoir me déplacer plus facilement",""))</f>
        <v>✓ Pouvoir me déplacer plus facilement</v>
      </c>
      <c r="C17" s="133"/>
      <c r="D17" s="137" t="str">
        <f>IF($C$2="","",IF(INDEX('Saisie élèves'!$X$4:$X$153,MATCH($C$2,'Saisie élèves'!$AH$4:$AH$153,0))="Oui","✓ Pratiquer avec mes amis",""))</f>
        <v/>
      </c>
      <c r="E17" s="138"/>
      <c r="G17" s="38"/>
      <c r="H17" s="51" t="str">
        <f>IF('Saisie élèves'!AH18="","",'Saisie élèves'!AH18)</f>
        <v/>
      </c>
      <c r="I17" s="51"/>
      <c r="J17" s="38"/>
      <c r="K17" s="38"/>
      <c r="L17" s="38"/>
      <c r="M17" s="38"/>
      <c r="N17" s="38"/>
    </row>
    <row r="18" spans="1:14" ht="32" customHeight="1" x14ac:dyDescent="0.2">
      <c r="B18" s="132" t="str">
        <f>IF($C$2="","",IF(INDEX('Saisie élèves'!$U$4:$U$153,MATCH($C$2,'Saisie élèves'!$AH$4:$AH$153,0))="Oui","✓ Que cela coûte moins cher",""))</f>
        <v>✓ Que cela coûte moins cher</v>
      </c>
      <c r="C18" s="133"/>
      <c r="D18" s="137" t="str">
        <f>IF($C$2="","",IF(INDEX('Saisie élèves'!$Y$4:$Y$153,MATCH($C$2,'Saisie élèves'!$AH$4:$AH$153,0))="Oui","✓ Mieux connaître les activités proposées à proximité",""))</f>
        <v/>
      </c>
      <c r="E18" s="138"/>
      <c r="F18" s="27"/>
      <c r="G18" s="39"/>
      <c r="H18" s="53" t="str">
        <f>IF('Saisie élèves'!AH19="","",'Saisie élèves'!AH19)</f>
        <v/>
      </c>
      <c r="I18" s="53"/>
      <c r="J18" s="39"/>
      <c r="K18" s="39"/>
      <c r="L18" s="39"/>
      <c r="M18" s="39"/>
      <c r="N18" s="39"/>
    </row>
    <row r="19" spans="1:14" ht="32" customHeight="1" x14ac:dyDescent="0.2">
      <c r="B19" s="132" t="str">
        <f>IF($C$2="","",IF(INDEX('Saisie élèves'!$V$4:$V$153,MATCH($C$2,'Saisie élèves'!$AH$4:$AH$153,0))="Oui","✓ Avoir davantage de temps",""))</f>
        <v/>
      </c>
      <c r="C19" s="133"/>
      <c r="D19" s="137" t="str">
        <f>IF($C$2="","",IF(INDEX('Saisie élèves'!$Z$4:$Z$153,MATCH($C$2,'Saisie élèves'!$AH$4:$AH$153,0))="Oui","✓ Rien, je pratique déjà autant que je le souhaite",""))</f>
        <v/>
      </c>
      <c r="E19" s="138"/>
      <c r="F19" s="27"/>
      <c r="G19" s="39"/>
      <c r="H19" s="53" t="str">
        <f>IF('Saisie élèves'!AH20="","",'Saisie élèves'!AH20)</f>
        <v/>
      </c>
      <c r="I19" s="53"/>
      <c r="J19" s="39"/>
      <c r="K19" s="39"/>
      <c r="L19" s="39"/>
      <c r="M19" s="39"/>
      <c r="N19" s="39"/>
    </row>
    <row r="20" spans="1:14" ht="32" customHeight="1" thickBot="1" x14ac:dyDescent="0.25">
      <c r="A20" s="37"/>
      <c r="B20" s="134" t="str">
        <f>IF($C$2="","",IF(INDEX('Saisie élèves'!$AA$4:$AA$153,MATCH($C$2,'Saisie élèves'!$AH$4:$AH$153,0))&lt;&gt;"","✓ Autre : "&amp;INDEX('Saisie élèves'!$AA$4:$AA$153,MATCH($C$2,'Saisie élèves'!$AH$4:$AH$153,0)),""))</f>
        <v/>
      </c>
      <c r="C20" s="135"/>
      <c r="D20" s="135"/>
      <c r="E20" s="136"/>
      <c r="F20" s="50"/>
      <c r="G20" s="38"/>
      <c r="H20" s="39"/>
      <c r="I20" s="39"/>
      <c r="J20" s="39"/>
      <c r="K20" s="39"/>
      <c r="L20" s="39"/>
      <c r="M20" s="39"/>
      <c r="N20" s="39"/>
    </row>
    <row r="21" spans="1:14" x14ac:dyDescent="0.2">
      <c r="A21" s="40"/>
      <c r="B21" s="54"/>
      <c r="C21" s="55"/>
      <c r="D21" s="55"/>
      <c r="E21" s="55"/>
      <c r="F21" s="49"/>
      <c r="G21" s="49"/>
      <c r="H21" s="49"/>
      <c r="I21" s="49"/>
      <c r="J21" s="49"/>
      <c r="K21" s="49"/>
      <c r="L21" s="49"/>
      <c r="M21" s="49"/>
      <c r="N21" s="49"/>
    </row>
    <row r="22" spans="1:14" x14ac:dyDescent="0.2">
      <c r="A22" s="40"/>
      <c r="B22" s="41"/>
      <c r="C22" s="41"/>
      <c r="D22" s="41"/>
      <c r="E22" s="41"/>
      <c r="F22" s="42"/>
      <c r="G22" s="42"/>
      <c r="H22" s="42"/>
      <c r="I22" s="42"/>
      <c r="J22" s="42"/>
      <c r="K22" s="42"/>
      <c r="L22" s="42"/>
      <c r="M22" s="42"/>
      <c r="N22" s="42"/>
    </row>
    <row r="23" spans="1:14" x14ac:dyDescent="0.2">
      <c r="A23" s="40"/>
      <c r="B23" s="41"/>
      <c r="C23" s="41"/>
      <c r="D23" s="41"/>
      <c r="E23" s="41"/>
      <c r="F23" s="42"/>
      <c r="G23" s="42"/>
      <c r="H23" s="42"/>
      <c r="I23" s="42"/>
      <c r="J23" s="42"/>
      <c r="K23" s="42"/>
      <c r="L23" s="42"/>
      <c r="M23" s="42"/>
      <c r="N23" s="42"/>
    </row>
    <row r="24" spans="1:14" x14ac:dyDescent="0.2">
      <c r="A24" s="40"/>
      <c r="B24" s="41"/>
      <c r="C24" s="41"/>
      <c r="D24" s="41"/>
      <c r="E24" s="41"/>
      <c r="F24" s="42"/>
      <c r="G24" s="42"/>
      <c r="H24" s="42"/>
      <c r="I24" s="42"/>
      <c r="J24" s="42"/>
      <c r="K24" s="42"/>
      <c r="L24" s="42"/>
      <c r="M24" s="42"/>
      <c r="N24" s="42"/>
    </row>
    <row r="25" spans="1:14" x14ac:dyDescent="0.2">
      <c r="A25" s="40"/>
      <c r="B25" s="40"/>
      <c r="C25" s="40"/>
      <c r="D25" s="40"/>
      <c r="E25" s="40"/>
      <c r="F25" s="42"/>
      <c r="G25" s="42"/>
      <c r="H25" s="43"/>
      <c r="I25" s="44"/>
      <c r="J25" s="45"/>
      <c r="K25" s="45"/>
      <c r="L25" s="45"/>
      <c r="M25" s="45"/>
      <c r="N25" s="45"/>
    </row>
    <row r="26" spans="1:14" x14ac:dyDescent="0.2">
      <c r="A26" s="40"/>
      <c r="B26" s="40"/>
      <c r="C26" s="40"/>
      <c r="D26" s="40"/>
      <c r="E26" s="40"/>
      <c r="F26" s="40"/>
      <c r="G26" s="40"/>
      <c r="H26" s="46"/>
      <c r="I26" s="47"/>
      <c r="J26" s="48"/>
      <c r="K26" s="48"/>
      <c r="L26" s="48"/>
      <c r="M26" s="48"/>
      <c r="N26" s="48"/>
    </row>
    <row r="27" spans="1:14" x14ac:dyDescent="0.2">
      <c r="H27" t="str">
        <f>IF('Saisie élèves'!AH28="","",'Saisie élèves'!AH28)</f>
        <v/>
      </c>
    </row>
    <row r="28" spans="1:14" x14ac:dyDescent="0.2">
      <c r="H28" t="str">
        <f>IF('Saisie élèves'!AH29="","",'Saisie élèves'!AH29)</f>
        <v/>
      </c>
    </row>
    <row r="29" spans="1:14" x14ac:dyDescent="0.2">
      <c r="H29" t="str">
        <f>IF('Saisie élèves'!AH30="","",'Saisie élèves'!AH30)</f>
        <v/>
      </c>
    </row>
    <row r="30" spans="1:14" x14ac:dyDescent="0.2">
      <c r="H30" t="str">
        <f>IF('Saisie élèves'!AH31="","",'Saisie élèves'!AH31)</f>
        <v/>
      </c>
    </row>
    <row r="31" spans="1:14" x14ac:dyDescent="0.2">
      <c r="H31" t="str">
        <f>IF('Saisie élèves'!AH32="","",'Saisie élèves'!AH32)</f>
        <v/>
      </c>
    </row>
    <row r="32" spans="1:14" x14ac:dyDescent="0.2">
      <c r="H32" t="str">
        <f>IF('Saisie élèves'!AH33="","",'Saisie élèves'!AH33)</f>
        <v/>
      </c>
    </row>
    <row r="33" spans="8:8" x14ac:dyDescent="0.2">
      <c r="H33" t="str">
        <f>IF('Saisie élèves'!AH34="","",'Saisie élèves'!AH34)</f>
        <v/>
      </c>
    </row>
    <row r="34" spans="8:8" x14ac:dyDescent="0.2">
      <c r="H34" t="str">
        <f>IF('Saisie élèves'!AH35="","",'Saisie élèves'!AH35)</f>
        <v/>
      </c>
    </row>
    <row r="35" spans="8:8" x14ac:dyDescent="0.2">
      <c r="H35" t="str">
        <f>IF('Saisie élèves'!AH36="","",'Saisie élèves'!AH36)</f>
        <v/>
      </c>
    </row>
    <row r="36" spans="8:8" x14ac:dyDescent="0.2">
      <c r="H36" t="str">
        <f>IF('Saisie élèves'!AH37="","",'Saisie élèves'!AH37)</f>
        <v/>
      </c>
    </row>
    <row r="37" spans="8:8" x14ac:dyDescent="0.2">
      <c r="H37" t="str">
        <f>IF('Saisie élèves'!AH38="","",'Saisie élèves'!AH38)</f>
        <v/>
      </c>
    </row>
    <row r="38" spans="8:8" x14ac:dyDescent="0.2">
      <c r="H38" t="str">
        <f>IF('Saisie élèves'!AH39="","",'Saisie élèves'!AH39)</f>
        <v/>
      </c>
    </row>
    <row r="39" spans="8:8" x14ac:dyDescent="0.2">
      <c r="H39" t="str">
        <f>IF('Saisie élèves'!AH40="","",'Saisie élèves'!AH40)</f>
        <v/>
      </c>
    </row>
    <row r="40" spans="8:8" x14ac:dyDescent="0.2">
      <c r="H40" t="str">
        <f>IF('Saisie élèves'!AH41="","",'Saisie élèves'!AH41)</f>
        <v/>
      </c>
    </row>
    <row r="41" spans="8:8" x14ac:dyDescent="0.2">
      <c r="H41" t="str">
        <f>IF('Saisie élèves'!AH42="","",'Saisie élèves'!AH42)</f>
        <v/>
      </c>
    </row>
    <row r="42" spans="8:8" x14ac:dyDescent="0.2">
      <c r="H42" t="str">
        <f>IF('Saisie élèves'!AH43="","",'Saisie élèves'!AH43)</f>
        <v/>
      </c>
    </row>
    <row r="43" spans="8:8" x14ac:dyDescent="0.2">
      <c r="H43" t="str">
        <f>IF('Saisie élèves'!AH44="","",'Saisie élèves'!AH44)</f>
        <v/>
      </c>
    </row>
    <row r="44" spans="8:8" x14ac:dyDescent="0.2">
      <c r="H44" t="str">
        <f>IF('Saisie élèves'!AH45="","",'Saisie élèves'!AH45)</f>
        <v/>
      </c>
    </row>
    <row r="45" spans="8:8" x14ac:dyDescent="0.2">
      <c r="H45" t="str">
        <f>IF('Saisie élèves'!AH46="","",'Saisie élèves'!AH46)</f>
        <v/>
      </c>
    </row>
    <row r="46" spans="8:8" x14ac:dyDescent="0.2">
      <c r="H46" t="str">
        <f>IF('Saisie élèves'!AH47="","",'Saisie élèves'!AH47)</f>
        <v/>
      </c>
    </row>
    <row r="47" spans="8:8" x14ac:dyDescent="0.2">
      <c r="H47" t="str">
        <f>IF('Saisie élèves'!AH48="","",'Saisie élèves'!AH48)</f>
        <v/>
      </c>
    </row>
    <row r="48" spans="8:8" x14ac:dyDescent="0.2">
      <c r="H48" t="str">
        <f>IF('Saisie élèves'!AH49="","",'Saisie élèves'!AH49)</f>
        <v/>
      </c>
    </row>
    <row r="49" spans="8:8" x14ac:dyDescent="0.2">
      <c r="H49" t="str">
        <f>IF('Saisie élèves'!AH50="","",'Saisie élèves'!AH50)</f>
        <v/>
      </c>
    </row>
    <row r="50" spans="8:8" x14ac:dyDescent="0.2">
      <c r="H50" t="str">
        <f>IF('Saisie élèves'!AH51="","",'Saisie élèves'!AH51)</f>
        <v/>
      </c>
    </row>
    <row r="51" spans="8:8" x14ac:dyDescent="0.2">
      <c r="H51" t="str">
        <f>IF('Saisie élèves'!AH52="","",'Saisie élèves'!AH52)</f>
        <v/>
      </c>
    </row>
    <row r="52" spans="8:8" x14ac:dyDescent="0.2">
      <c r="H52" t="str">
        <f>IF('Saisie élèves'!AH53="","",'Saisie élèves'!AH53)</f>
        <v/>
      </c>
    </row>
    <row r="53" spans="8:8" x14ac:dyDescent="0.2">
      <c r="H53" t="str">
        <f>IF('Saisie élèves'!AH54="","",'Saisie élèves'!AH54)</f>
        <v/>
      </c>
    </row>
    <row r="54" spans="8:8" x14ac:dyDescent="0.2">
      <c r="H54" t="str">
        <f>IF('Saisie élèves'!AH55="","",'Saisie élèves'!AH55)</f>
        <v/>
      </c>
    </row>
    <row r="55" spans="8:8" x14ac:dyDescent="0.2">
      <c r="H55" t="str">
        <f>IF('Saisie élèves'!AH56="","",'Saisie élèves'!AH56)</f>
        <v/>
      </c>
    </row>
    <row r="56" spans="8:8" x14ac:dyDescent="0.2">
      <c r="H56" t="str">
        <f>IF('Saisie élèves'!AH57="","",'Saisie élèves'!AH57)</f>
        <v/>
      </c>
    </row>
    <row r="57" spans="8:8" x14ac:dyDescent="0.2">
      <c r="H57" t="str">
        <f>IF('Saisie élèves'!AH58="","",'Saisie élèves'!AH58)</f>
        <v/>
      </c>
    </row>
    <row r="58" spans="8:8" x14ac:dyDescent="0.2">
      <c r="H58" t="str">
        <f>IF('Saisie élèves'!AH59="","",'Saisie élèves'!AH59)</f>
        <v/>
      </c>
    </row>
    <row r="59" spans="8:8" x14ac:dyDescent="0.2">
      <c r="H59" t="str">
        <f>IF('Saisie élèves'!AH60="","",'Saisie élèves'!AH60)</f>
        <v/>
      </c>
    </row>
    <row r="60" spans="8:8" x14ac:dyDescent="0.2">
      <c r="H60" t="str">
        <f>IF('Saisie élèves'!AH61="","",'Saisie élèves'!AH61)</f>
        <v/>
      </c>
    </row>
    <row r="61" spans="8:8" x14ac:dyDescent="0.2">
      <c r="H61" t="str">
        <f>IF('Saisie élèves'!AH62="","",'Saisie élèves'!AH62)</f>
        <v/>
      </c>
    </row>
    <row r="62" spans="8:8" x14ac:dyDescent="0.2">
      <c r="H62" t="str">
        <f>IF('Saisie élèves'!AH63="","",'Saisie élèves'!AH63)</f>
        <v/>
      </c>
    </row>
    <row r="63" spans="8:8" x14ac:dyDescent="0.2">
      <c r="H63" t="str">
        <f>IF('Saisie élèves'!AH64="","",'Saisie élèves'!AH64)</f>
        <v/>
      </c>
    </row>
    <row r="64" spans="8:8" x14ac:dyDescent="0.2">
      <c r="H64" t="str">
        <f>IF('Saisie élèves'!AH65="","",'Saisie élèves'!AH65)</f>
        <v/>
      </c>
    </row>
    <row r="65" spans="8:8" x14ac:dyDescent="0.2">
      <c r="H65" t="str">
        <f>IF('Saisie élèves'!AH66="","",'Saisie élèves'!AH66)</f>
        <v/>
      </c>
    </row>
    <row r="66" spans="8:8" x14ac:dyDescent="0.2">
      <c r="H66" t="str">
        <f>IF('Saisie élèves'!AH67="","",'Saisie élèves'!AH67)</f>
        <v/>
      </c>
    </row>
    <row r="67" spans="8:8" x14ac:dyDescent="0.2">
      <c r="H67" t="str">
        <f>IF('Saisie élèves'!AH68="","",'Saisie élèves'!AH68)</f>
        <v/>
      </c>
    </row>
    <row r="68" spans="8:8" x14ac:dyDescent="0.2">
      <c r="H68" t="str">
        <f>IF('Saisie élèves'!AH69="","",'Saisie élèves'!AH69)</f>
        <v/>
      </c>
    </row>
    <row r="69" spans="8:8" x14ac:dyDescent="0.2">
      <c r="H69" t="str">
        <f>IF('Saisie élèves'!AH70="","",'Saisie élèves'!AH70)</f>
        <v/>
      </c>
    </row>
    <row r="70" spans="8:8" x14ac:dyDescent="0.2">
      <c r="H70" t="str">
        <f>IF('Saisie élèves'!AH71="","",'Saisie élèves'!AH71)</f>
        <v/>
      </c>
    </row>
    <row r="71" spans="8:8" x14ac:dyDescent="0.2">
      <c r="H71" t="str">
        <f>IF('Saisie élèves'!AH72="","",'Saisie élèves'!AH72)</f>
        <v/>
      </c>
    </row>
    <row r="72" spans="8:8" x14ac:dyDescent="0.2">
      <c r="H72" t="str">
        <f>IF('Saisie élèves'!AH73="","",'Saisie élèves'!AH73)</f>
        <v/>
      </c>
    </row>
    <row r="73" spans="8:8" x14ac:dyDescent="0.2">
      <c r="H73" t="str">
        <f>IF('Saisie élèves'!AH74="","",'Saisie élèves'!AH74)</f>
        <v/>
      </c>
    </row>
    <row r="74" spans="8:8" x14ac:dyDescent="0.2">
      <c r="H74" t="str">
        <f>IF('Saisie élèves'!AH75="","",'Saisie élèves'!AH75)</f>
        <v/>
      </c>
    </row>
    <row r="75" spans="8:8" x14ac:dyDescent="0.2">
      <c r="H75" t="str">
        <f>IF('Saisie élèves'!AH76="","",'Saisie élèves'!AH76)</f>
        <v/>
      </c>
    </row>
    <row r="76" spans="8:8" x14ac:dyDescent="0.2">
      <c r="H76" t="str">
        <f>IF('Saisie élèves'!AH77="","",'Saisie élèves'!AH77)</f>
        <v/>
      </c>
    </row>
    <row r="77" spans="8:8" x14ac:dyDescent="0.2">
      <c r="H77" t="str">
        <f>IF('Saisie élèves'!AH78="","",'Saisie élèves'!AH78)</f>
        <v/>
      </c>
    </row>
    <row r="78" spans="8:8" x14ac:dyDescent="0.2">
      <c r="H78" t="str">
        <f>IF('Saisie élèves'!AH79="","",'Saisie élèves'!AH79)</f>
        <v/>
      </c>
    </row>
    <row r="79" spans="8:8" x14ac:dyDescent="0.2">
      <c r="H79" t="str">
        <f>IF('Saisie élèves'!AH80="","",'Saisie élèves'!AH80)</f>
        <v/>
      </c>
    </row>
    <row r="80" spans="8:8" x14ac:dyDescent="0.2">
      <c r="H80" t="str">
        <f>IF('Saisie élèves'!AH81="","",'Saisie élèves'!AH81)</f>
        <v/>
      </c>
    </row>
    <row r="81" spans="8:8" x14ac:dyDescent="0.2">
      <c r="H81" t="str">
        <f>IF('Saisie élèves'!AH82="","",'Saisie élèves'!AH82)</f>
        <v/>
      </c>
    </row>
    <row r="82" spans="8:8" x14ac:dyDescent="0.2">
      <c r="H82" t="str">
        <f>IF('Saisie élèves'!AH83="","",'Saisie élèves'!AH83)</f>
        <v/>
      </c>
    </row>
    <row r="83" spans="8:8" x14ac:dyDescent="0.2">
      <c r="H83" t="str">
        <f>IF('Saisie élèves'!AH84="","",'Saisie élèves'!AH84)</f>
        <v/>
      </c>
    </row>
    <row r="84" spans="8:8" x14ac:dyDescent="0.2">
      <c r="H84" t="str">
        <f>IF('Saisie élèves'!AH85="","",'Saisie élèves'!AH85)</f>
        <v/>
      </c>
    </row>
    <row r="85" spans="8:8" x14ac:dyDescent="0.2">
      <c r="H85" t="str">
        <f>IF('Saisie élèves'!AH86="","",'Saisie élèves'!AH86)</f>
        <v/>
      </c>
    </row>
    <row r="86" spans="8:8" x14ac:dyDescent="0.2">
      <c r="H86" t="str">
        <f>IF('Saisie élèves'!AH87="","",'Saisie élèves'!AH87)</f>
        <v/>
      </c>
    </row>
    <row r="87" spans="8:8" x14ac:dyDescent="0.2">
      <c r="H87" t="str">
        <f>IF('Saisie élèves'!AH88="","",'Saisie élèves'!AH88)</f>
        <v/>
      </c>
    </row>
    <row r="88" spans="8:8" x14ac:dyDescent="0.2">
      <c r="H88" t="str">
        <f>IF('Saisie élèves'!AH89="","",'Saisie élèves'!AH89)</f>
        <v/>
      </c>
    </row>
    <row r="89" spans="8:8" x14ac:dyDescent="0.2">
      <c r="H89" t="str">
        <f>IF('Saisie élèves'!AH90="","",'Saisie élèves'!AH90)</f>
        <v/>
      </c>
    </row>
    <row r="90" spans="8:8" x14ac:dyDescent="0.2">
      <c r="H90" t="str">
        <f>IF('Saisie élèves'!AH91="","",'Saisie élèves'!AH91)</f>
        <v/>
      </c>
    </row>
    <row r="91" spans="8:8" x14ac:dyDescent="0.2">
      <c r="H91" t="str">
        <f>IF('Saisie élèves'!AH92="","",'Saisie élèves'!AH92)</f>
        <v/>
      </c>
    </row>
    <row r="92" spans="8:8" x14ac:dyDescent="0.2">
      <c r="H92" t="str">
        <f>IF('Saisie élèves'!AH93="","",'Saisie élèves'!AH93)</f>
        <v/>
      </c>
    </row>
    <row r="93" spans="8:8" x14ac:dyDescent="0.2">
      <c r="H93" t="str">
        <f>IF('Saisie élèves'!AH94="","",'Saisie élèves'!AH94)</f>
        <v/>
      </c>
    </row>
    <row r="94" spans="8:8" x14ac:dyDescent="0.2">
      <c r="H94" t="str">
        <f>IF('Saisie élèves'!AH95="","",'Saisie élèves'!AH95)</f>
        <v/>
      </c>
    </row>
    <row r="95" spans="8:8" x14ac:dyDescent="0.2">
      <c r="H95" t="str">
        <f>IF('Saisie élèves'!AH96="","",'Saisie élèves'!AH96)</f>
        <v/>
      </c>
    </row>
    <row r="96" spans="8:8" x14ac:dyDescent="0.2">
      <c r="H96" t="str">
        <f>IF('Saisie élèves'!AH97="","",'Saisie élèves'!AH97)</f>
        <v/>
      </c>
    </row>
    <row r="97" spans="8:8" x14ac:dyDescent="0.2">
      <c r="H97" t="str">
        <f>IF('Saisie élèves'!AH98="","",'Saisie élèves'!AH98)</f>
        <v/>
      </c>
    </row>
    <row r="98" spans="8:8" x14ac:dyDescent="0.2">
      <c r="H98" t="str">
        <f>IF('Saisie élèves'!AH99="","",'Saisie élèves'!AH99)</f>
        <v/>
      </c>
    </row>
    <row r="99" spans="8:8" x14ac:dyDescent="0.2">
      <c r="H99" t="str">
        <f>IF('Saisie élèves'!AH100="","",'Saisie élèves'!AH100)</f>
        <v/>
      </c>
    </row>
    <row r="100" spans="8:8" x14ac:dyDescent="0.2">
      <c r="H100" t="str">
        <f>IF('Saisie élèves'!AH101="","",'Saisie élèves'!AH101)</f>
        <v/>
      </c>
    </row>
    <row r="101" spans="8:8" x14ac:dyDescent="0.2">
      <c r="H101" t="str">
        <f>IF('Saisie élèves'!AH102="","",'Saisie élèves'!AH102)</f>
        <v/>
      </c>
    </row>
    <row r="102" spans="8:8" x14ac:dyDescent="0.2">
      <c r="H102" t="str">
        <f>IF('Saisie élèves'!AH103="","",'Saisie élèves'!AH103)</f>
        <v/>
      </c>
    </row>
    <row r="103" spans="8:8" x14ac:dyDescent="0.2">
      <c r="H103" t="str">
        <f>IF('Saisie élèves'!AH104="","",'Saisie élèves'!AH104)</f>
        <v/>
      </c>
    </row>
    <row r="104" spans="8:8" x14ac:dyDescent="0.2">
      <c r="H104" t="str">
        <f>IF('Saisie élèves'!AH105="","",'Saisie élèves'!AH105)</f>
        <v/>
      </c>
    </row>
    <row r="105" spans="8:8" x14ac:dyDescent="0.2">
      <c r="H105" t="str">
        <f>IF('Saisie élèves'!AH106="","",'Saisie élèves'!AH106)</f>
        <v/>
      </c>
    </row>
    <row r="106" spans="8:8" x14ac:dyDescent="0.2">
      <c r="H106" t="str">
        <f>IF('Saisie élèves'!AH107="","",'Saisie élèves'!AH107)</f>
        <v/>
      </c>
    </row>
    <row r="107" spans="8:8" x14ac:dyDescent="0.2">
      <c r="H107" t="str">
        <f>IF('Saisie élèves'!AH108="","",'Saisie élèves'!AH108)</f>
        <v/>
      </c>
    </row>
    <row r="108" spans="8:8" x14ac:dyDescent="0.2">
      <c r="H108" t="str">
        <f>IF('Saisie élèves'!AH109="","",'Saisie élèves'!AH109)</f>
        <v/>
      </c>
    </row>
    <row r="109" spans="8:8" x14ac:dyDescent="0.2">
      <c r="H109" t="str">
        <f>IF('Saisie élèves'!AH110="","",'Saisie élèves'!AH110)</f>
        <v/>
      </c>
    </row>
    <row r="110" spans="8:8" x14ac:dyDescent="0.2">
      <c r="H110" t="str">
        <f>IF('Saisie élèves'!AH111="","",'Saisie élèves'!AH111)</f>
        <v/>
      </c>
    </row>
    <row r="111" spans="8:8" x14ac:dyDescent="0.2">
      <c r="H111" t="str">
        <f>IF('Saisie élèves'!AH112="","",'Saisie élèves'!AH112)</f>
        <v/>
      </c>
    </row>
    <row r="112" spans="8:8" x14ac:dyDescent="0.2">
      <c r="H112" t="str">
        <f>IF('Saisie élèves'!AH113="","",'Saisie élèves'!AH113)</f>
        <v/>
      </c>
    </row>
    <row r="113" spans="8:8" x14ac:dyDescent="0.2">
      <c r="H113" t="str">
        <f>IF('Saisie élèves'!AH114="","",'Saisie élèves'!AH114)</f>
        <v/>
      </c>
    </row>
    <row r="114" spans="8:8" x14ac:dyDescent="0.2">
      <c r="H114" t="str">
        <f>IF('Saisie élèves'!AH115="","",'Saisie élèves'!AH115)</f>
        <v/>
      </c>
    </row>
    <row r="115" spans="8:8" x14ac:dyDescent="0.2">
      <c r="H115" t="str">
        <f>IF('Saisie élèves'!AH116="","",'Saisie élèves'!AH116)</f>
        <v/>
      </c>
    </row>
    <row r="116" spans="8:8" x14ac:dyDescent="0.2">
      <c r="H116" t="str">
        <f>IF('Saisie élèves'!AH117="","",'Saisie élèves'!AH117)</f>
        <v/>
      </c>
    </row>
    <row r="117" spans="8:8" x14ac:dyDescent="0.2">
      <c r="H117" t="str">
        <f>IF('Saisie élèves'!AH118="","",'Saisie élèves'!AH118)</f>
        <v/>
      </c>
    </row>
    <row r="118" spans="8:8" x14ac:dyDescent="0.2">
      <c r="H118" t="str">
        <f>IF('Saisie élèves'!AH119="","",'Saisie élèves'!AH119)</f>
        <v/>
      </c>
    </row>
    <row r="119" spans="8:8" x14ac:dyDescent="0.2">
      <c r="H119" t="str">
        <f>IF('Saisie élèves'!AH120="","",'Saisie élèves'!AH120)</f>
        <v/>
      </c>
    </row>
    <row r="120" spans="8:8" x14ac:dyDescent="0.2">
      <c r="H120" t="str">
        <f>IF('Saisie élèves'!AH121="","",'Saisie élèves'!AH121)</f>
        <v/>
      </c>
    </row>
    <row r="121" spans="8:8" x14ac:dyDescent="0.2">
      <c r="H121" t="str">
        <f>IF('Saisie élèves'!AH122="","",'Saisie élèves'!AH122)</f>
        <v/>
      </c>
    </row>
    <row r="122" spans="8:8" x14ac:dyDescent="0.2">
      <c r="H122" t="str">
        <f>IF('Saisie élèves'!AH123="","",'Saisie élèves'!AH123)</f>
        <v/>
      </c>
    </row>
    <row r="123" spans="8:8" x14ac:dyDescent="0.2">
      <c r="H123" t="str">
        <f>IF('Saisie élèves'!AH124="","",'Saisie élèves'!AH124)</f>
        <v/>
      </c>
    </row>
    <row r="124" spans="8:8" x14ac:dyDescent="0.2">
      <c r="H124" t="str">
        <f>IF('Saisie élèves'!AH125="","",'Saisie élèves'!AH125)</f>
        <v/>
      </c>
    </row>
    <row r="125" spans="8:8" x14ac:dyDescent="0.2">
      <c r="H125" t="str">
        <f>IF('Saisie élèves'!AH126="","",'Saisie élèves'!AH126)</f>
        <v/>
      </c>
    </row>
    <row r="126" spans="8:8" x14ac:dyDescent="0.2">
      <c r="H126" t="str">
        <f>IF('Saisie élèves'!AH127="","",'Saisie élèves'!AH127)</f>
        <v/>
      </c>
    </row>
    <row r="127" spans="8:8" x14ac:dyDescent="0.2">
      <c r="H127" t="str">
        <f>IF('Saisie élèves'!AH128="","",'Saisie élèves'!AH128)</f>
        <v/>
      </c>
    </row>
    <row r="128" spans="8:8" x14ac:dyDescent="0.2">
      <c r="H128" t="str">
        <f>IF('Saisie élèves'!AH129="","",'Saisie élèves'!AH129)</f>
        <v/>
      </c>
    </row>
    <row r="129" spans="8:8" x14ac:dyDescent="0.2">
      <c r="H129" t="str">
        <f>IF('Saisie élèves'!AH130="","",'Saisie élèves'!AH130)</f>
        <v/>
      </c>
    </row>
    <row r="130" spans="8:8" x14ac:dyDescent="0.2">
      <c r="H130" t="str">
        <f>IF('Saisie élèves'!AH131="","",'Saisie élèves'!AH131)</f>
        <v/>
      </c>
    </row>
    <row r="131" spans="8:8" x14ac:dyDescent="0.2">
      <c r="H131" t="str">
        <f>IF('Saisie élèves'!AH132="","",'Saisie élèves'!AH132)</f>
        <v/>
      </c>
    </row>
    <row r="132" spans="8:8" x14ac:dyDescent="0.2">
      <c r="H132" t="str">
        <f>IF('Saisie élèves'!AH133="","",'Saisie élèves'!AH133)</f>
        <v/>
      </c>
    </row>
    <row r="133" spans="8:8" x14ac:dyDescent="0.2">
      <c r="H133" t="str">
        <f>IF('Saisie élèves'!AH134="","",'Saisie élèves'!AH134)</f>
        <v/>
      </c>
    </row>
    <row r="134" spans="8:8" x14ac:dyDescent="0.2">
      <c r="H134" t="str">
        <f>IF('Saisie élèves'!AH135="","",'Saisie élèves'!AH135)</f>
        <v/>
      </c>
    </row>
    <row r="135" spans="8:8" x14ac:dyDescent="0.2">
      <c r="H135" t="str">
        <f>IF('Saisie élèves'!AH136="","",'Saisie élèves'!AH136)</f>
        <v/>
      </c>
    </row>
    <row r="136" spans="8:8" x14ac:dyDescent="0.2">
      <c r="H136" t="str">
        <f>IF('Saisie élèves'!AH137="","",'Saisie élèves'!AH137)</f>
        <v/>
      </c>
    </row>
    <row r="137" spans="8:8" x14ac:dyDescent="0.2">
      <c r="H137" t="str">
        <f>IF('Saisie élèves'!AH138="","",'Saisie élèves'!AH138)</f>
        <v/>
      </c>
    </row>
    <row r="138" spans="8:8" x14ac:dyDescent="0.2">
      <c r="H138" t="str">
        <f>IF('Saisie élèves'!AH139="","",'Saisie élèves'!AH139)</f>
        <v/>
      </c>
    </row>
    <row r="139" spans="8:8" x14ac:dyDescent="0.2">
      <c r="H139" t="str">
        <f>IF('Saisie élèves'!AH140="","",'Saisie élèves'!AH140)</f>
        <v/>
      </c>
    </row>
    <row r="140" spans="8:8" x14ac:dyDescent="0.2">
      <c r="H140" t="str">
        <f>IF('Saisie élèves'!AH141="","",'Saisie élèves'!AH141)</f>
        <v/>
      </c>
    </row>
    <row r="141" spans="8:8" x14ac:dyDescent="0.2">
      <c r="H141" t="str">
        <f>IF('Saisie élèves'!AH142="","",'Saisie élèves'!AH142)</f>
        <v/>
      </c>
    </row>
    <row r="142" spans="8:8" x14ac:dyDescent="0.2">
      <c r="H142" t="str">
        <f>IF('Saisie élèves'!AH143="","",'Saisie élèves'!AH143)</f>
        <v/>
      </c>
    </row>
    <row r="143" spans="8:8" x14ac:dyDescent="0.2">
      <c r="H143" t="str">
        <f>IF('Saisie élèves'!AH144="","",'Saisie élèves'!AH144)</f>
        <v/>
      </c>
    </row>
    <row r="144" spans="8:8" x14ac:dyDescent="0.2">
      <c r="H144" t="str">
        <f>IF('Saisie élèves'!AH145="","",'Saisie élèves'!AH145)</f>
        <v/>
      </c>
    </row>
    <row r="145" spans="8:8" x14ac:dyDescent="0.2">
      <c r="H145" t="str">
        <f>IF('Saisie élèves'!AH146="","",'Saisie élèves'!AH146)</f>
        <v/>
      </c>
    </row>
    <row r="146" spans="8:8" x14ac:dyDescent="0.2">
      <c r="H146" t="str">
        <f>IF('Saisie élèves'!AH147="","",'Saisie élèves'!AH147)</f>
        <v/>
      </c>
    </row>
    <row r="147" spans="8:8" x14ac:dyDescent="0.2">
      <c r="H147" t="str">
        <f>IF('Saisie élèves'!AH148="","",'Saisie élèves'!AH148)</f>
        <v/>
      </c>
    </row>
    <row r="148" spans="8:8" x14ac:dyDescent="0.2">
      <c r="H148" t="str">
        <f>IF('Saisie élèves'!AH149="","",'Saisie élèves'!AH149)</f>
        <v/>
      </c>
    </row>
    <row r="149" spans="8:8" x14ac:dyDescent="0.2">
      <c r="H149" t="str">
        <f>IF('Saisie élèves'!AH150="","",'Saisie élèves'!AH150)</f>
        <v/>
      </c>
    </row>
    <row r="150" spans="8:8" x14ac:dyDescent="0.2">
      <c r="H150" t="str">
        <f>IF('Saisie élèves'!AH151="","",'Saisie élèves'!AH151)</f>
        <v/>
      </c>
    </row>
    <row r="151" spans="8:8" x14ac:dyDescent="0.2">
      <c r="H151" t="str">
        <f>IF('Saisie élèves'!AH152="","",'Saisie élèves'!AH152)</f>
        <v/>
      </c>
    </row>
    <row r="152" spans="8:8" x14ac:dyDescent="0.2">
      <c r="H152" t="str">
        <f>IF('Saisie élèves'!AH153="","",'Saisie élèves'!AH153)</f>
        <v/>
      </c>
    </row>
  </sheetData>
  <mergeCells count="11">
    <mergeCell ref="B20:E20"/>
    <mergeCell ref="B19:C19"/>
    <mergeCell ref="D16:E16"/>
    <mergeCell ref="D17:E17"/>
    <mergeCell ref="D18:E18"/>
    <mergeCell ref="D19:E19"/>
    <mergeCell ref="G6:N6"/>
    <mergeCell ref="B15:E15"/>
    <mergeCell ref="B16:C16"/>
    <mergeCell ref="B17:C17"/>
    <mergeCell ref="B18:C18"/>
  </mergeCells>
  <dataValidations count="1">
    <dataValidation type="list" sqref="C2" xr:uid="{00000000-0002-0000-0300-000000000000}">
      <formula1>$H$3:$H$152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29"/>
  <sheetViews>
    <sheetView showGridLines="0" tabSelected="1" zoomScale="150" workbookViewId="0">
      <selection activeCell="Q22" sqref="Q22"/>
    </sheetView>
  </sheetViews>
  <sheetFormatPr baseColWidth="10" defaultColWidth="8.83203125" defaultRowHeight="16" x14ac:dyDescent="0.2"/>
  <cols>
    <col min="1" max="1" width="1.5" style="8" customWidth="1"/>
    <col min="2" max="2" width="19" style="8" customWidth="1"/>
    <col min="3" max="3" width="13" style="8" customWidth="1"/>
    <col min="4" max="4" width="22" style="8" customWidth="1"/>
    <col min="5" max="5" width="1.33203125" style="8" customWidth="1"/>
    <col min="6" max="6" width="3" style="8" customWidth="1"/>
    <col min="7" max="7" width="5" style="8" customWidth="1"/>
    <col min="8" max="9" width="10" style="8" customWidth="1"/>
    <col min="10" max="10" width="11" style="8" customWidth="1"/>
    <col min="11" max="11" width="13" style="8" customWidth="1"/>
    <col min="12" max="12" width="11.83203125" style="8" customWidth="1"/>
    <col min="13" max="13" width="0.33203125" style="8" customWidth="1"/>
    <col min="14" max="14" width="4.33203125" style="8" customWidth="1"/>
    <col min="15" max="15" width="4.1640625" customWidth="1"/>
    <col min="16" max="16" width="3" customWidth="1"/>
    <col min="17" max="17" width="3.5" customWidth="1"/>
    <col min="18" max="18" width="7.5" customWidth="1"/>
    <col min="19" max="19" width="3.83203125" customWidth="1"/>
    <col min="24" max="26" width="3" customWidth="1"/>
    <col min="27" max="29" width="2" customWidth="1"/>
    <col min="30" max="30" width="3" customWidth="1"/>
  </cols>
  <sheetData>
    <row r="1" spans="2:30" s="8" customFormat="1" ht="21" customHeight="1" x14ac:dyDescent="0.2">
      <c r="B1" s="156" t="s">
        <v>111</v>
      </c>
      <c r="C1" s="157"/>
      <c r="D1" s="157"/>
      <c r="E1" s="157"/>
      <c r="F1" s="157"/>
      <c r="G1" s="157"/>
      <c r="H1" s="157"/>
      <c r="I1" s="157"/>
      <c r="J1" s="157"/>
      <c r="K1" s="157"/>
      <c r="L1" s="158"/>
    </row>
    <row r="2" spans="2:30" s="8" customFormat="1" ht="21" customHeight="1" thickBot="1" x14ac:dyDescent="0.25">
      <c r="B2" s="159"/>
      <c r="C2" s="160"/>
      <c r="D2" s="160"/>
      <c r="E2" s="160"/>
      <c r="F2" s="160"/>
      <c r="G2" s="160"/>
      <c r="H2" s="160"/>
      <c r="I2" s="160"/>
      <c r="J2" s="160"/>
      <c r="K2" s="160"/>
      <c r="L2" s="161"/>
    </row>
    <row r="3" spans="2:30" s="8" customFormat="1" ht="10" customHeight="1" thickBot="1" x14ac:dyDescent="0.25">
      <c r="B3" s="117"/>
      <c r="C3" s="112"/>
      <c r="D3" s="37"/>
      <c r="E3" s="37"/>
      <c r="F3" s="113" t="s">
        <v>112</v>
      </c>
      <c r="G3" s="37"/>
      <c r="H3" s="37"/>
      <c r="I3" s="37"/>
      <c r="J3" s="37"/>
      <c r="K3" s="37"/>
      <c r="L3" s="37"/>
    </row>
    <row r="4" spans="2:30" s="8" customFormat="1" ht="21" customHeight="1" x14ac:dyDescent="0.2">
      <c r="B4" s="85" t="s">
        <v>103</v>
      </c>
      <c r="C4" s="90" t="s">
        <v>139</v>
      </c>
      <c r="D4" s="86"/>
      <c r="F4" s="142" t="s">
        <v>113</v>
      </c>
      <c r="G4" s="143"/>
      <c r="H4" s="143"/>
      <c r="I4" s="143"/>
      <c r="J4" s="143"/>
      <c r="K4" s="143"/>
      <c r="L4" s="144"/>
      <c r="M4" s="25"/>
    </row>
    <row r="5" spans="2:30" s="8" customFormat="1" ht="21" customHeight="1" thickBot="1" x14ac:dyDescent="0.25">
      <c r="B5" s="87" t="s">
        <v>114</v>
      </c>
      <c r="C5" s="88">
        <f>IFERROR(INDEX('Saisie élèves'!$C$4:$C$153,MATCH($C$4,'Saisie élèves'!$AH$4:$AH$153,0)),"")</f>
        <v>708</v>
      </c>
      <c r="D5" s="89"/>
      <c r="F5" s="145"/>
      <c r="G5" s="146"/>
      <c r="H5" s="146"/>
      <c r="I5" s="146"/>
      <c r="J5" s="146"/>
      <c r="K5" s="146"/>
      <c r="L5" s="147"/>
      <c r="M5" s="25"/>
    </row>
    <row r="6" spans="2:30" s="8" customFormat="1" ht="11" customHeight="1" thickBot="1" x14ac:dyDescent="0.25">
      <c r="B6" s="93"/>
      <c r="C6" s="94"/>
      <c r="D6" s="37"/>
      <c r="F6" s="148"/>
      <c r="G6" s="149"/>
      <c r="H6" s="149"/>
      <c r="I6" s="149"/>
      <c r="J6" s="149"/>
      <c r="K6" s="149"/>
      <c r="L6" s="150"/>
      <c r="M6" s="25"/>
    </row>
    <row r="7" spans="2:30" s="8" customFormat="1" ht="21" customHeight="1" thickBot="1" x14ac:dyDescent="0.25">
      <c r="B7" s="95" t="s">
        <v>67</v>
      </c>
      <c r="C7" s="96" t="s">
        <v>115</v>
      </c>
      <c r="D7" s="97" t="s">
        <v>109</v>
      </c>
      <c r="F7" s="24"/>
      <c r="G7" s="24"/>
      <c r="H7" s="24"/>
      <c r="I7" s="24"/>
      <c r="J7" s="24"/>
      <c r="K7" s="24"/>
      <c r="L7" s="24"/>
      <c r="M7"/>
      <c r="N7" s="24"/>
      <c r="O7" s="24"/>
      <c r="P7" s="24"/>
      <c r="Q7" s="24"/>
      <c r="R7" s="24"/>
      <c r="S7" s="24"/>
      <c r="T7" s="24"/>
    </row>
    <row r="8" spans="2:30" s="8" customFormat="1" ht="15" customHeight="1" thickBot="1" x14ac:dyDescent="0.25">
      <c r="B8" s="92"/>
      <c r="C8" s="92"/>
      <c r="D8" s="92"/>
      <c r="F8" s="151" t="s">
        <v>116</v>
      </c>
      <c r="G8" s="152"/>
      <c r="H8" s="152"/>
      <c r="I8" s="152"/>
      <c r="J8" s="152"/>
      <c r="K8" s="152"/>
      <c r="L8" s="153"/>
      <c r="M8" s="114"/>
      <c r="N8" s="91"/>
      <c r="O8" s="24"/>
      <c r="P8" s="24"/>
      <c r="Q8" s="24"/>
      <c r="R8" s="24"/>
      <c r="S8" s="24"/>
      <c r="T8" s="24"/>
      <c r="X8"/>
      <c r="Y8"/>
      <c r="Z8"/>
      <c r="AA8"/>
      <c r="AB8"/>
      <c r="AC8"/>
      <c r="AD8"/>
    </row>
    <row r="9" spans="2:30" s="8" customFormat="1" ht="21" customHeight="1" x14ac:dyDescent="0.2">
      <c r="B9" s="98" t="s">
        <v>70</v>
      </c>
      <c r="C9" s="99">
        <f>IF(AC9="","",MAX(0,MIN(100,ROUND((6-AC9)/4*100,0))))</f>
        <v>50</v>
      </c>
      <c r="D9" s="100" t="str">
        <f t="shared" ref="D9:D14" si="0">IF(C9="","",IF(C9&gt;=75,"Réponses favorables",IF(C9&gt;=50,"À surveiller","Point de vigilance")))</f>
        <v>À surveiller</v>
      </c>
      <c r="F9" s="91"/>
      <c r="G9" s="91"/>
      <c r="H9" s="24"/>
      <c r="I9" s="24"/>
      <c r="J9" s="24"/>
      <c r="K9" s="24"/>
      <c r="L9" s="24"/>
      <c r="M9" s="115"/>
      <c r="N9" s="91"/>
      <c r="O9" s="24"/>
      <c r="P9" s="24"/>
      <c r="Q9" s="24"/>
      <c r="R9" s="24"/>
      <c r="S9" s="24"/>
      <c r="T9" s="24"/>
      <c r="X9"/>
      <c r="Y9"/>
      <c r="Z9"/>
      <c r="AA9" s="26" t="s">
        <v>70</v>
      </c>
      <c r="AB9" s="26">
        <f t="shared" ref="AB9:AB14" si="1">IF(C9="",NA(),C9)</f>
        <v>50</v>
      </c>
      <c r="AC9" s="26">
        <f>IF($C$4="","",IFERROR(INDEX('Saisie élèves'!$AB$4:$AB$153,MATCH($C$4,'Saisie élèves'!$AH$4:$AH$153,0)),""))</f>
        <v>4</v>
      </c>
      <c r="AD9"/>
    </row>
    <row r="10" spans="2:30" s="8" customFormat="1" ht="21" customHeight="1" x14ac:dyDescent="0.2">
      <c r="B10" s="101" t="s">
        <v>78</v>
      </c>
      <c r="C10" s="30">
        <f>IF(AC10="","",MAX(0,MIN(100,ROUND((6-AC10)/4*100,0))))</f>
        <v>50</v>
      </c>
      <c r="D10" s="102" t="str">
        <f t="shared" si="0"/>
        <v>À surveiller</v>
      </c>
      <c r="F10" s="91"/>
      <c r="G10" s="91"/>
      <c r="H10" s="24"/>
      <c r="I10" s="24"/>
      <c r="J10" s="24"/>
      <c r="K10" s="24"/>
      <c r="L10" s="24"/>
      <c r="M10" s="115"/>
      <c r="N10" s="91"/>
      <c r="O10" s="24"/>
      <c r="P10" s="24"/>
      <c r="Q10" s="24"/>
      <c r="R10" s="24"/>
      <c r="S10" s="24"/>
      <c r="T10" s="24"/>
      <c r="X10"/>
      <c r="Y10"/>
      <c r="Z10"/>
      <c r="AA10" s="26" t="s">
        <v>78</v>
      </c>
      <c r="AB10" s="26">
        <f t="shared" si="1"/>
        <v>50</v>
      </c>
      <c r="AC10" s="26">
        <f>IF($C$4="","",IFERROR(INDEX('Saisie élèves'!$AC$4:$AC$153,MATCH($C$4,'Saisie élèves'!$AH$4:$AH$153,0)),""))</f>
        <v>4</v>
      </c>
      <c r="AD10"/>
    </row>
    <row r="11" spans="2:30" s="8" customFormat="1" ht="21" customHeight="1" x14ac:dyDescent="0.2">
      <c r="B11" s="103" t="s">
        <v>84</v>
      </c>
      <c r="C11" s="30">
        <f>IF(AC11="","",MAX(0,MIN(100,ROUND((6-AC11)/4*100,0))))</f>
        <v>100</v>
      </c>
      <c r="D11" s="102" t="str">
        <f t="shared" si="0"/>
        <v>Réponses favorables</v>
      </c>
      <c r="F11" s="91"/>
      <c r="G11" s="91"/>
      <c r="H11" s="24"/>
      <c r="I11" s="24"/>
      <c r="J11" s="24"/>
      <c r="K11" s="24"/>
      <c r="L11" s="24"/>
      <c r="M11" s="115"/>
      <c r="N11" s="91"/>
      <c r="O11" s="24"/>
      <c r="P11" s="24"/>
      <c r="Q11" s="24"/>
      <c r="R11" s="24"/>
      <c r="S11" s="24"/>
      <c r="T11" s="24"/>
      <c r="X11"/>
      <c r="Y11"/>
      <c r="Z11"/>
      <c r="AA11" s="26" t="s">
        <v>84</v>
      </c>
      <c r="AB11" s="26">
        <f t="shared" si="1"/>
        <v>100</v>
      </c>
      <c r="AC11" s="26">
        <f>IF($C$4="","",IFERROR(INDEX('Saisie élèves'!$AD$4:$AD$153,MATCH($C$4,'Saisie élèves'!$AH$4:$AH$153,0)),""))</f>
        <v>2</v>
      </c>
      <c r="AD11"/>
    </row>
    <row r="12" spans="2:30" s="8" customFormat="1" ht="21" customHeight="1" x14ac:dyDescent="0.2">
      <c r="B12" s="104" t="s">
        <v>87</v>
      </c>
      <c r="C12" s="30">
        <f>IF(AC12="","",MAX(0,MIN(100,ROUND((6-AC12)/4*100,0))))</f>
        <v>50</v>
      </c>
      <c r="D12" s="102" t="str">
        <f t="shared" si="0"/>
        <v>À surveiller</v>
      </c>
      <c r="F12" s="91"/>
      <c r="G12" s="91"/>
      <c r="H12" s="24"/>
      <c r="I12" s="24"/>
      <c r="J12" s="24"/>
      <c r="K12" s="24"/>
      <c r="L12" s="24"/>
      <c r="M12" s="115"/>
      <c r="N12" s="91"/>
      <c r="O12" s="24"/>
      <c r="P12" s="24"/>
      <c r="Q12" s="24"/>
      <c r="R12" s="24"/>
      <c r="S12" s="24"/>
      <c r="T12" s="24"/>
      <c r="X12"/>
      <c r="Y12"/>
      <c r="Z12"/>
      <c r="AA12" s="26" t="s">
        <v>87</v>
      </c>
      <c r="AB12" s="26">
        <f t="shared" si="1"/>
        <v>50</v>
      </c>
      <c r="AC12" s="26">
        <f>IF($C$4="","",IFERROR(INDEX('Saisie élèves'!$AE$4:$AE$153,MATCH($C$4,'Saisie élèves'!$AH$4:$AH$153,0)),""))</f>
        <v>4</v>
      </c>
      <c r="AD12"/>
    </row>
    <row r="13" spans="2:30" s="8" customFormat="1" ht="21" customHeight="1" x14ac:dyDescent="0.2">
      <c r="B13" s="105" t="s">
        <v>89</v>
      </c>
      <c r="C13" s="30">
        <f>IF(AC13="","",MAX(0,MIN(100,ROUND((12-AC13)/8*100,0))))</f>
        <v>75</v>
      </c>
      <c r="D13" s="102" t="str">
        <f t="shared" si="0"/>
        <v>Réponses favorables</v>
      </c>
      <c r="F13" s="91"/>
      <c r="G13" s="91"/>
      <c r="H13" s="24"/>
      <c r="I13" s="24"/>
      <c r="J13" s="24"/>
      <c r="K13" s="24"/>
      <c r="L13" s="24"/>
      <c r="M13" s="115"/>
      <c r="N13" s="91"/>
      <c r="O13" s="24"/>
      <c r="P13" s="24"/>
      <c r="Q13" s="24"/>
      <c r="R13" s="24"/>
      <c r="S13" s="24"/>
      <c r="T13" s="24"/>
      <c r="X13"/>
      <c r="Y13"/>
      <c r="Z13"/>
      <c r="AA13" s="26" t="s">
        <v>89</v>
      </c>
      <c r="AB13" s="26">
        <f t="shared" si="1"/>
        <v>75</v>
      </c>
      <c r="AC13" s="26">
        <f>IF($C$4="","",IFERROR(INDEX('Saisie élèves'!$AF$4:$AF$153,MATCH($C$4,'Saisie élèves'!$AH$4:$AH$153,0)),""))</f>
        <v>6</v>
      </c>
      <c r="AD13"/>
    </row>
    <row r="14" spans="2:30" s="8" customFormat="1" ht="21" customHeight="1" thickBot="1" x14ac:dyDescent="0.25">
      <c r="B14" s="106" t="s">
        <v>99</v>
      </c>
      <c r="C14" s="107">
        <f>IF(AC14="","",MAX(0,MIN(100,ROUND((3-AC14)/2*100,0))))</f>
        <v>50</v>
      </c>
      <c r="D14" s="108" t="str">
        <f t="shared" si="0"/>
        <v>À surveiller</v>
      </c>
      <c r="F14" s="91"/>
      <c r="G14" s="91"/>
      <c r="H14" s="24"/>
      <c r="I14" s="24"/>
      <c r="J14" s="24"/>
      <c r="K14" s="24"/>
      <c r="L14" s="24"/>
      <c r="M14"/>
      <c r="N14"/>
      <c r="O14"/>
      <c r="P14"/>
      <c r="Q14"/>
      <c r="R14"/>
      <c r="S14"/>
      <c r="X14"/>
      <c r="Y14"/>
      <c r="Z14"/>
      <c r="AA14" s="26" t="s">
        <v>99</v>
      </c>
      <c r="AB14" s="26">
        <f t="shared" si="1"/>
        <v>50</v>
      </c>
      <c r="AC14" s="26">
        <f>IF($C$4="","",IFERROR(INDEX('Saisie élèves'!$AG$4:$AG$153,MATCH($C$4,'Saisie élèves'!$AH$4:$AH$153,0)),""))</f>
        <v>2</v>
      </c>
      <c r="AD14"/>
    </row>
    <row r="15" spans="2:30" s="8" customFormat="1" ht="21" customHeight="1" thickBot="1" x14ac:dyDescent="0.25"/>
    <row r="16" spans="2:30" s="8" customFormat="1" ht="21" customHeight="1" thickBot="1" x14ac:dyDescent="0.25">
      <c r="B16" s="166" t="s">
        <v>117</v>
      </c>
      <c r="C16" s="167"/>
      <c r="D16" s="168"/>
    </row>
    <row r="17" spans="2:13" s="8" customFormat="1" ht="21" customHeight="1" x14ac:dyDescent="0.2">
      <c r="B17" s="109" t="s">
        <v>118</v>
      </c>
      <c r="C17" s="164" t="s">
        <v>119</v>
      </c>
      <c r="D17" s="165"/>
    </row>
    <row r="18" spans="2:13" s="8" customFormat="1" ht="21" customHeight="1" x14ac:dyDescent="0.2">
      <c r="B18" s="110" t="s">
        <v>120</v>
      </c>
      <c r="C18" s="162" t="s">
        <v>121</v>
      </c>
      <c r="D18" s="163"/>
    </row>
    <row r="19" spans="2:13" s="8" customFormat="1" ht="21" customHeight="1" thickBot="1" x14ac:dyDescent="0.25">
      <c r="B19" s="111" t="s">
        <v>122</v>
      </c>
      <c r="C19" s="154" t="s">
        <v>123</v>
      </c>
      <c r="D19" s="155"/>
    </row>
    <row r="20" spans="2:13" s="8" customFormat="1" ht="21" customHeight="1" thickBot="1" x14ac:dyDescent="0.25"/>
    <row r="21" spans="2:13" s="8" customFormat="1" ht="21" customHeight="1" thickBot="1" x14ac:dyDescent="0.25">
      <c r="B21" s="139" t="s">
        <v>110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1"/>
    </row>
    <row r="22" spans="2:13" s="8" customFormat="1" ht="22" customHeight="1" x14ac:dyDescent="0.2">
      <c r="B22" s="176" t="str">
        <f>IF($C$4="","",IF(INDEX('Saisie élèves'!$S$4:$S$153,MATCH($C$4,'Saisie élèves'!$AH$4:$AH$153,0))="Oui","✓ Avoir des possibilités plus près de chez moi",""))</f>
        <v/>
      </c>
      <c r="C22" s="171"/>
      <c r="D22" s="171"/>
      <c r="E22" s="171"/>
      <c r="F22" s="171"/>
      <c r="G22" s="171" t="str">
        <f>IF($C$4="","",IF(INDEX('Saisie élèves'!$W$4:$W$153,MATCH($C$4,'Saisie élèves'!$AH$4:$AH$153,0))="Oui","✓ Être accompagné(e) par ma famille",""))</f>
        <v/>
      </c>
      <c r="H22" s="171"/>
      <c r="I22" s="171"/>
      <c r="J22" s="171"/>
      <c r="K22" s="171"/>
      <c r="L22" s="171"/>
      <c r="M22" s="172"/>
    </row>
    <row r="23" spans="2:13" s="8" customFormat="1" ht="22" customHeight="1" x14ac:dyDescent="0.2">
      <c r="B23" s="177" t="str">
        <f>IF($C$4="","",IF(INDEX('Saisie élèves'!$T$4:$T$153,MATCH($C$4,'Saisie élèves'!$AH$4:$AH$153,0))="Oui","✓ Pouvoir me déplacer plus facilement",""))</f>
        <v>✓ Pouvoir me déplacer plus facilement</v>
      </c>
      <c r="C23" s="173"/>
      <c r="D23" s="173"/>
      <c r="E23" s="173"/>
      <c r="F23" s="173"/>
      <c r="G23" s="173" t="str">
        <f>IF($C$4="","",IF(INDEX('Saisie élèves'!$X$4:$X$153,MATCH($C$4,'Saisie élèves'!$AH$4:$AH$153,0))="Oui","✓ Pratiquer avec mes amis",""))</f>
        <v/>
      </c>
      <c r="H23" s="173"/>
      <c r="I23" s="173"/>
      <c r="J23" s="173"/>
      <c r="K23" s="173"/>
      <c r="L23" s="173"/>
      <c r="M23" s="174"/>
    </row>
    <row r="24" spans="2:13" s="8" customFormat="1" ht="22" customHeight="1" x14ac:dyDescent="0.2">
      <c r="B24" s="177" t="str">
        <f>IF($C$4="","",IF(INDEX('Saisie élèves'!$U$4:$U$153,MATCH($C$4,'Saisie élèves'!$AH$4:$AH$153,0))="Oui","✓ Que cela coûte moins cher",""))</f>
        <v>✓ Que cela coûte moins cher</v>
      </c>
      <c r="C24" s="173"/>
      <c r="D24" s="173"/>
      <c r="E24" s="173"/>
      <c r="F24" s="173"/>
      <c r="G24" s="173" t="str">
        <f>IF($C$4="","",IF(INDEX('Saisie élèves'!$Y$4:$Y$153,MATCH($C$4,'Saisie élèves'!$AH$4:$AH$153,0))="Oui","✓ Mieux connaître les activités proposées à proximité",""))</f>
        <v/>
      </c>
      <c r="H24" s="173"/>
      <c r="I24" s="173"/>
      <c r="J24" s="173"/>
      <c r="K24" s="173"/>
      <c r="L24" s="173"/>
      <c r="M24" s="174"/>
    </row>
    <row r="25" spans="2:13" s="8" customFormat="1" ht="22" customHeight="1" x14ac:dyDescent="0.2">
      <c r="B25" s="177" t="str">
        <f>IF($C$4="","",IF(INDEX('Saisie élèves'!$V$4:$V$153,MATCH($C$4,'Saisie élèves'!$AH$4:$AH$153,0))="Oui","✓ Avoir davantage de temps",""))</f>
        <v/>
      </c>
      <c r="C25" s="173"/>
      <c r="D25" s="173"/>
      <c r="E25" s="173"/>
      <c r="F25" s="173"/>
      <c r="G25" s="173" t="str">
        <f>IF($C$4="","",IF(INDEX('Saisie élèves'!$Z$4:$Z$153,MATCH($C$4,'Saisie élèves'!$AH$4:$AH$153,0))="Oui","✓ Rien, je pratique déjà autant que je le souhaite",""))</f>
        <v/>
      </c>
      <c r="H25" s="173"/>
      <c r="I25" s="173"/>
      <c r="J25" s="173"/>
      <c r="K25" s="173"/>
      <c r="L25" s="173"/>
      <c r="M25" s="174"/>
    </row>
    <row r="26" spans="2:13" s="8" customFormat="1" ht="22" customHeight="1" thickBot="1" x14ac:dyDescent="0.25">
      <c r="B26" s="169" t="str">
        <f>IF($C$4="","",IF(INDEX('Saisie élèves'!$AA$4:$AA$153,MATCH($C$4,'Saisie élèves'!$AH$4:$AH$153,0))&lt;&gt;"","✓ Autre : "&amp;INDEX('Saisie élèves'!$AA$4:$AA$153,MATCH($C$4,'Saisie élèves'!$AH$4:$AH$153,0)),""))</f>
        <v/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5"/>
    </row>
    <row r="27" spans="2:13" s="8" customFormat="1" ht="21" customHeight="1" x14ac:dyDescent="0.2"/>
    <row r="28" spans="2:13" s="8" customFormat="1" ht="21" customHeight="1" x14ac:dyDescent="0.2"/>
    <row r="29" spans="2:13" s="8" customFormat="1" ht="21" customHeight="1" x14ac:dyDescent="0.2"/>
  </sheetData>
  <mergeCells count="18">
    <mergeCell ref="B26:F26"/>
    <mergeCell ref="G22:M22"/>
    <mergeCell ref="G23:M23"/>
    <mergeCell ref="G24:M24"/>
    <mergeCell ref="G25:M25"/>
    <mergeCell ref="G26:M26"/>
    <mergeCell ref="B22:F22"/>
    <mergeCell ref="B23:F23"/>
    <mergeCell ref="B24:F24"/>
    <mergeCell ref="B25:F25"/>
    <mergeCell ref="B21:M21"/>
    <mergeCell ref="F4:L6"/>
    <mergeCell ref="F8:L8"/>
    <mergeCell ref="C19:D19"/>
    <mergeCell ref="B1:L2"/>
    <mergeCell ref="C18:D18"/>
    <mergeCell ref="C17:D17"/>
    <mergeCell ref="B16:D16"/>
  </mergeCells>
  <pageMargins left="0.7" right="0.7" top="0.75" bottom="0.75" header="0.3" footer="0.3"/>
  <pageSetup paperSize="9" orientation="landscape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400-000000000000}">
          <x14:formula1>
            <xm:f>'Profil élève'!$H$3:$H$152</xm:f>
          </x14:formula1>
          <xm:sqref>C4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Saisie élèves</vt:lpstr>
      <vt:lpstr>Barème scores</vt:lpstr>
      <vt:lpstr>Profil élève</vt:lpstr>
      <vt:lpstr>Fiche élève imprimable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 Microsoft Office</cp:lastModifiedBy>
  <cp:lastPrinted>2026-08-22T06:56:14Z</cp:lastPrinted>
  <dcterms:created xsi:type="dcterms:W3CDTF">2026-08-22T04:57:29Z</dcterms:created>
  <dcterms:modified xsi:type="dcterms:W3CDTF">2026-08-22T07:03:25Z</dcterms:modified>
</cp:coreProperties>
</file>